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收费站桩号里程表" sheetId="1" r:id="rId1"/>
    <sheet name="计算公式" sheetId="2" state="hidden" r:id="rId2"/>
    <sheet name="六寨至宜州高速全线桩号及地址" sheetId="3" state="hidden" r:id="rId3"/>
  </sheets>
  <definedNames/>
  <calcPr fullCalcOnLoad="1"/>
</workbook>
</file>

<file path=xl/sharedStrings.xml><?xml version="1.0" encoding="utf-8"?>
<sst xmlns="http://schemas.openxmlformats.org/spreadsheetml/2006/main" count="378" uniqueCount="223">
  <si>
    <t>附件</t>
  </si>
  <si>
    <t>坡洪服务区收费站联网收费站间计价收费里程表</t>
  </si>
  <si>
    <t>单位：公里</t>
  </si>
  <si>
    <t>百务收费站
K21+900</t>
  </si>
  <si>
    <t>坡洪服务区收费站
K27+412</t>
  </si>
  <si>
    <t>德保收费站
K57+743.86
长链630.25米</t>
  </si>
  <si>
    <t>左幅断链</t>
  </si>
  <si>
    <t>右幅断链</t>
  </si>
  <si>
    <t>断链桩号</t>
  </si>
  <si>
    <t>断    链</t>
  </si>
  <si>
    <t>增   长（米）</t>
  </si>
  <si>
    <t>减     短（米）</t>
  </si>
  <si>
    <t>起点0+000</t>
  </si>
  <si>
    <t>泗里口寻江大桥</t>
  </si>
  <si>
    <t>ZK10+184.500~ZK11+016.500</t>
  </si>
  <si>
    <t>桥梁或隧道名称</t>
  </si>
  <si>
    <t>施工起止桩号</t>
  </si>
  <si>
    <t>设计桩号</t>
  </si>
  <si>
    <t>传递桩号</t>
  </si>
  <si>
    <t>收费起止桩号</t>
  </si>
  <si>
    <t>左线</t>
  </si>
  <si>
    <t>脑寨2号大桥</t>
  </si>
  <si>
    <t>K19+246~K19+804.5</t>
  </si>
  <si>
    <t>右线</t>
  </si>
  <si>
    <t>K10+184.500~K11+016.500</t>
  </si>
  <si>
    <t>ZK7+775.120=                                                                                                                                        ZK7+776.711</t>
  </si>
  <si>
    <t>塘库融江特大桥</t>
  </si>
  <si>
    <t>K27+293.5~K28+766.5</t>
  </si>
  <si>
    <t>K12+968.801=                                                                                                                                        K13+040</t>
  </si>
  <si>
    <t>K10+172.500~K11+024.500</t>
  </si>
  <si>
    <t>K10+172.500~K11+024.000</t>
  </si>
  <si>
    <t>ZK9+207.270=                                                                                                                                        ZK9+200</t>
  </si>
  <si>
    <t>大巷河大桥</t>
  </si>
  <si>
    <t>K33+592~K34+290</t>
  </si>
  <si>
    <t>K50+060=                                                                                                                                           K49+916.532</t>
  </si>
  <si>
    <r>
      <t>脑寨</t>
    </r>
    <r>
      <rPr>
        <sz val="10"/>
        <color indexed="9"/>
        <rFont val="Times New Roman"/>
        <family val="0"/>
      </rPr>
      <t>2</t>
    </r>
    <r>
      <rPr>
        <sz val="10"/>
        <color indexed="9"/>
        <rFont val="宋体"/>
        <family val="0"/>
      </rPr>
      <t>号大桥</t>
    </r>
  </si>
  <si>
    <t>K19+174.801~K19+733.010</t>
  </si>
  <si>
    <t>良培坡大桥</t>
  </si>
  <si>
    <t>K34+641~K35+219</t>
  </si>
  <si>
    <t>ZK11+852.269=                                                                                                                                       ZK11+858.574</t>
  </si>
  <si>
    <t>标口大桥</t>
  </si>
  <si>
    <t>K38+565.5~K39+134.5</t>
  </si>
  <si>
    <t>DYK54+124.667=
K54+100.000</t>
  </si>
  <si>
    <r>
      <t>塘库融江特大桥</t>
    </r>
    <r>
      <rPr>
        <sz val="10"/>
        <color indexed="9"/>
        <rFont val="Times New Roman"/>
        <family val="0"/>
      </rPr>
      <t xml:space="preserve">    </t>
    </r>
  </si>
  <si>
    <t>K27+222.301~K28+695.301</t>
  </si>
  <si>
    <t>蕉花塘大桥</t>
  </si>
  <si>
    <t>ZK46+893~ZK47+511.5</t>
  </si>
  <si>
    <t>K93+348.924=
K93+350</t>
  </si>
  <si>
    <t>泗维河大桥</t>
  </si>
  <si>
    <t>K58+296~K58+948.026</t>
  </si>
  <si>
    <t xml:space="preserve">K98+709.058=
K98+765.913    </t>
  </si>
  <si>
    <t>K33+520.801~K34+218.801</t>
  </si>
  <si>
    <t>泗维高架桥群</t>
  </si>
  <si>
    <t>K58+974.5~K59+786</t>
  </si>
  <si>
    <t>K129+071.747=
K128+940</t>
  </si>
  <si>
    <t>融安连接线融江大桥</t>
  </si>
  <si>
    <t>LK1+276~LK1+950</t>
  </si>
  <si>
    <t>K34+569.801~35+147.801</t>
  </si>
  <si>
    <t>石蛤口大桥</t>
  </si>
  <si>
    <t>K75+626.5~K76+313.5</t>
  </si>
  <si>
    <t xml:space="preserve">OK149+145.001=
K149+137.158   </t>
  </si>
  <si>
    <t>隘口高架桥群</t>
  </si>
  <si>
    <t>K77+643~K79+337</t>
  </si>
  <si>
    <t>K38+494.301~K39+063.301</t>
  </si>
  <si>
    <t>浮石融江大桥</t>
  </si>
  <si>
    <t>K86+090.5~K86+684.58</t>
  </si>
  <si>
    <t>左幅消除断链后总长度168766.658，右幅消除断链后总长度168728.588，批复长度为169+729，故计算营运桩号时，按右幅来进行计算。</t>
  </si>
  <si>
    <t>秧安高架桥群</t>
  </si>
  <si>
    <t>K95+523~K95+598.538</t>
  </si>
  <si>
    <t>批复桩号为168+729</t>
  </si>
  <si>
    <t>K46+821.801~K47+440.301</t>
  </si>
  <si>
    <t>洞诺融江大桥</t>
  </si>
  <si>
    <t>K149+870.5~K150+784.5</t>
  </si>
  <si>
    <t>K46+893~K47+511.5</t>
  </si>
  <si>
    <t>柳州连接线凤山融江大桥</t>
  </si>
  <si>
    <t>LK8+201.04~LK8+795.5</t>
  </si>
  <si>
    <t>K58+392.929~K59+044.955</t>
  </si>
  <si>
    <t>№13终点</t>
  </si>
  <si>
    <t>凤山龙江大桥</t>
  </si>
  <si>
    <t>K154+705.196~K155+234.54</t>
  </si>
  <si>
    <t>K58+291~K58+678.5</t>
  </si>
  <si>
    <t>K58+387.929~K58+775.429</t>
  </si>
  <si>
    <t>洛满互通C匝道跨线桥</t>
  </si>
  <si>
    <t>CK0+572~CK1+101</t>
  </si>
  <si>
    <r>
      <t>泗维高架桥群</t>
    </r>
    <r>
      <rPr>
        <sz val="10"/>
        <color indexed="9"/>
        <rFont val="Times New Roman"/>
        <family val="0"/>
      </rPr>
      <t xml:space="preserve"> </t>
    </r>
  </si>
  <si>
    <t>K58+974.5~K59+882.929</t>
  </si>
  <si>
    <t>寨准隧道</t>
  </si>
  <si>
    <t>ZK0+785~ZK1+555</t>
  </si>
  <si>
    <t>K58+976.5~K59+123.5</t>
  </si>
  <si>
    <t>K59+073.429~K59220.429</t>
  </si>
  <si>
    <t>柳州连接线</t>
  </si>
  <si>
    <t>界脚隧道</t>
  </si>
  <si>
    <t>ZK21+380~ZK21+945</t>
  </si>
  <si>
    <t>K59+214.5~K59+305</t>
  </si>
  <si>
    <t>K59+311.429~K59+401.929</t>
  </si>
  <si>
    <r>
      <t>断</t>
    </r>
    <r>
      <rPr>
        <sz val="10"/>
        <color indexed="9"/>
        <rFont val="Arial"/>
        <family val="2"/>
      </rPr>
      <t xml:space="preserve">    </t>
    </r>
    <r>
      <rPr>
        <sz val="10"/>
        <color indexed="9"/>
        <rFont val="宋体"/>
        <family val="0"/>
      </rPr>
      <t>链</t>
    </r>
  </si>
  <si>
    <t>麻石2#隧道</t>
  </si>
  <si>
    <t>ZK48+458~ZK49+087</t>
  </si>
  <si>
    <t>麻石3#隧道</t>
  </si>
  <si>
    <t>ZK49+177~ZK50+047</t>
  </si>
  <si>
    <r>
      <t>增</t>
    </r>
    <r>
      <rPr>
        <sz val="10"/>
        <color indexed="9"/>
        <rFont val="Arial"/>
        <family val="2"/>
      </rPr>
      <t xml:space="preserve">   </t>
    </r>
    <r>
      <rPr>
        <sz val="10"/>
        <color indexed="9"/>
        <rFont val="宋体"/>
        <family val="0"/>
      </rPr>
      <t>长（米）</t>
    </r>
  </si>
  <si>
    <r>
      <t>减</t>
    </r>
    <r>
      <rPr>
        <sz val="10"/>
        <color indexed="9"/>
        <rFont val="Times New Roman"/>
        <family val="0"/>
      </rPr>
      <t xml:space="preserve">     </t>
    </r>
    <r>
      <rPr>
        <sz val="10"/>
        <color indexed="9"/>
        <rFont val="宋体"/>
        <family val="0"/>
      </rPr>
      <t>短（米）</t>
    </r>
  </si>
  <si>
    <t>丹州一号隧道</t>
  </si>
  <si>
    <t>DZK50+089~DZK50+592</t>
  </si>
  <si>
    <t>K75+723.429~K76+410.429</t>
  </si>
  <si>
    <t>丹州二号隧道</t>
  </si>
  <si>
    <t>DZK50+920~DZK51+875</t>
  </si>
  <si>
    <t>丹州三号隧道</t>
  </si>
  <si>
    <t>DZK52+108~DZK52+960</t>
  </si>
  <si>
    <t>K77+739.929~K79+433.929</t>
  </si>
  <si>
    <t>K1+198.061=                                                                                                                                        K1+256.722</t>
  </si>
  <si>
    <t>丹州四号隧道</t>
  </si>
  <si>
    <t>DZK53+060~DZK53+600</t>
  </si>
  <si>
    <t>K77+685~K77+755</t>
  </si>
  <si>
    <t>K77+781.929~K77+851.929</t>
  </si>
  <si>
    <t>K4+060=K4+000</t>
  </si>
  <si>
    <t>大塘隧道</t>
  </si>
  <si>
    <t>JK139+370~JK140+340</t>
  </si>
  <si>
    <t>K77+805~K77+855</t>
  </si>
  <si>
    <t>K77+901.929~K77+951.929</t>
  </si>
  <si>
    <t>上榕隧道</t>
  </si>
  <si>
    <t>PK147+520~PK147+990</t>
  </si>
  <si>
    <t>K77+923~K78+018</t>
  </si>
  <si>
    <t>K78+019.929~K78+114.929</t>
  </si>
  <si>
    <t>K78+063~K78+115.5</t>
  </si>
  <si>
    <t>K78+159.929~K78+212.429</t>
  </si>
  <si>
    <t>K78+164.5~K78+215</t>
  </si>
  <si>
    <t>K78+261.429~K78+311.929</t>
  </si>
  <si>
    <t>K78+262~K78+595</t>
  </si>
  <si>
    <t>K78+358.929~K78+691.929</t>
  </si>
  <si>
    <t>K78+806.5~K79+235</t>
  </si>
  <si>
    <t>K78+331.929~K79+331.929</t>
  </si>
  <si>
    <t>K86+187.429~K86+781.509</t>
  </si>
  <si>
    <t>K95+618.853~K95+694.391</t>
  </si>
  <si>
    <t>K95+445~K95+997.893</t>
  </si>
  <si>
    <t>K95+540.853~K96+093.746</t>
  </si>
  <si>
    <t>K150+049.088~K150+963.088</t>
  </si>
  <si>
    <r>
      <t>柳州连接线凤山融江大桥</t>
    </r>
    <r>
      <rPr>
        <sz val="10"/>
        <color indexed="9"/>
        <rFont val="Times New Roman"/>
        <family val="0"/>
      </rPr>
      <t xml:space="preserve">  </t>
    </r>
  </si>
  <si>
    <t>K154+883.784~K155+413.128</t>
  </si>
  <si>
    <t>K154+705.71~K155+234.54</t>
  </si>
  <si>
    <t>K154+884.298~K155+413.128</t>
  </si>
  <si>
    <r>
      <t>洛满互通</t>
    </r>
    <r>
      <rPr>
        <sz val="10"/>
        <color indexed="9"/>
        <rFont val="Times New Roman"/>
        <family val="0"/>
      </rPr>
      <t>C</t>
    </r>
    <r>
      <rPr>
        <sz val="10"/>
        <color indexed="9"/>
        <rFont val="宋体"/>
        <family val="0"/>
      </rPr>
      <t>匝道跨线桥</t>
    </r>
  </si>
  <si>
    <t>K0+785.000~K1+555.000</t>
  </si>
  <si>
    <t>K0+790~K1+595</t>
  </si>
  <si>
    <t>K0+790.000~K1+595.000</t>
  </si>
  <si>
    <t>K21+308.801~K21+873.801</t>
  </si>
  <si>
    <t>K21+355~K21+990</t>
  </si>
  <si>
    <t>K21+283.801~K21+918.801</t>
  </si>
  <si>
    <r>
      <t>麻石</t>
    </r>
    <r>
      <rPr>
        <sz val="10"/>
        <color indexed="9"/>
        <rFont val="Times New Roman"/>
        <family val="0"/>
      </rPr>
      <t>2#</t>
    </r>
    <r>
      <rPr>
        <sz val="10"/>
        <color indexed="9"/>
        <rFont val="宋体"/>
        <family val="0"/>
      </rPr>
      <t>隧道</t>
    </r>
  </si>
  <si>
    <t>K48+386.801~K49+015.801</t>
  </si>
  <si>
    <t>K48+480~K49+085</t>
  </si>
  <si>
    <t>K48+408.801~K49+013.801</t>
  </si>
  <si>
    <r>
      <t>麻石</t>
    </r>
    <r>
      <rPr>
        <sz val="10"/>
        <color indexed="9"/>
        <rFont val="Times New Roman"/>
        <family val="0"/>
      </rPr>
      <t>3#</t>
    </r>
    <r>
      <rPr>
        <sz val="10"/>
        <color indexed="9"/>
        <rFont val="宋体"/>
        <family val="0"/>
      </rPr>
      <t>隧道</t>
    </r>
  </si>
  <si>
    <t>K49+105.801~K49+975.801</t>
  </si>
  <si>
    <t>K49+210~K50+040</t>
  </si>
  <si>
    <t>K49+138.801~K49+968.801</t>
  </si>
  <si>
    <t>K50+161.269~K50+664.269</t>
  </si>
  <si>
    <t>DZK50+750~DZK50+895</t>
  </si>
  <si>
    <t>K50+822.269~K50+967.269</t>
  </si>
  <si>
    <t>DYK50+123~DYK50+906</t>
  </si>
  <si>
    <t>K50+195.269~K50+978.269</t>
  </si>
  <si>
    <t>DZK50+920~DZK51+878</t>
  </si>
  <si>
    <t>K50+992.269~K51+950.269</t>
  </si>
  <si>
    <t>DYK50+975~DYK51+875</t>
  </si>
  <si>
    <t>K51+047.269~K51+950.269</t>
  </si>
  <si>
    <t>K51+180.269~K53+032.269</t>
  </si>
  <si>
    <t>DYK52+110~DYK52+960</t>
  </si>
  <si>
    <t>K52+182.269~K53+032.269</t>
  </si>
  <si>
    <t>K53+132.269~K53+672.269</t>
  </si>
  <si>
    <t>DYK53+077~DYK53+583</t>
  </si>
  <si>
    <t>K53+149.269~K53+655.269</t>
  </si>
  <si>
    <t>K139+540.745~K140+510.745</t>
  </si>
  <si>
    <t>IK139+360~IK140+320</t>
  </si>
  <si>
    <t>K139+530.745~K140+490.745</t>
  </si>
  <si>
    <t>K147+690.745~K148+160.745</t>
  </si>
  <si>
    <t>OK147+520~OK148+075</t>
  </si>
  <si>
    <t>K147+690.745~K148+245.745</t>
  </si>
  <si>
    <t>六寨至宜州高速公路全线桩号及地址</t>
  </si>
  <si>
    <t>序号</t>
  </si>
  <si>
    <t>单位</t>
  </si>
  <si>
    <t>桩号</t>
  </si>
  <si>
    <t>地址</t>
  </si>
  <si>
    <t>备注</t>
  </si>
  <si>
    <t>宜州东收费站（拟建的宜州站新址）</t>
  </si>
  <si>
    <t>G78  K1019+183</t>
  </si>
  <si>
    <t>宜州市</t>
  </si>
  <si>
    <t>路线起点</t>
  </si>
  <si>
    <t>G78  K1026+751</t>
  </si>
  <si>
    <t>宜州市莫村</t>
  </si>
  <si>
    <t>宜州西收费站</t>
  </si>
  <si>
    <t>G78  K1027+851</t>
  </si>
  <si>
    <t>怀远收费站</t>
  </si>
  <si>
    <t>G78  K1044+505</t>
  </si>
  <si>
    <t>宜州市怀远镇谭村</t>
  </si>
  <si>
    <t>德胜收费站</t>
  </si>
  <si>
    <t>G78  K1063+165</t>
  </si>
  <si>
    <t>宜州市德胜镇坡孪村</t>
  </si>
  <si>
    <t>河池东收费站</t>
  </si>
  <si>
    <t>G78  K1084+866</t>
  </si>
  <si>
    <t>河池市东江镇南否村</t>
  </si>
  <si>
    <t>河池西收费站</t>
  </si>
  <si>
    <t>G78  K1097+361</t>
  </si>
  <si>
    <t>河池市六圩镇肯研村</t>
  </si>
  <si>
    <t>水任收费站</t>
  </si>
  <si>
    <t>G75  K1731+310</t>
  </si>
  <si>
    <t>河池市河池镇水任村</t>
  </si>
  <si>
    <t>车河收费站</t>
  </si>
  <si>
    <t>G75  K1701+225</t>
  </si>
  <si>
    <t>河池市车河镇拉合村</t>
  </si>
  <si>
    <t>南丹收费站</t>
  </si>
  <si>
    <t>G75  K1673+769</t>
  </si>
  <si>
    <t>河池市南丹县城关镇</t>
  </si>
  <si>
    <t>芒场收费站</t>
  </si>
  <si>
    <t>G75  K1657+346</t>
  </si>
  <si>
    <t>河池市南丹县芒场镇上街村</t>
  </si>
  <si>
    <t>六寨收费站</t>
  </si>
  <si>
    <t>G75  K1642+558</t>
  </si>
  <si>
    <t>河池市南丹县六寨镇</t>
  </si>
  <si>
    <t>桂黔收费站</t>
  </si>
  <si>
    <t>G75  K1640+562</t>
  </si>
  <si>
    <t>河池市南丹县六寨镇甲棉村</t>
  </si>
  <si>
    <t>路线终点</t>
  </si>
  <si>
    <t>G75  K1637+747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</si>
</sst>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00000"/>
    <numFmt numFmtId="178" formatCode="&quot;K&quot;0\+000.00\ "/>
    <numFmt numFmtId="179" formatCode="0_);[Red]\(0\)"/>
    <numFmt numFmtId="180" formatCode="0.000_ "/>
    <numFmt numFmtId="181" formatCode="0.000_);\(0.000\)"/>
    <numFmt numFmtId="182" formatCode="0_ "/>
  </numFmts>
  <fonts count="49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b/>
      <sz val="13"/>
      <name val="宋体"/>
      <family val="0"/>
    </font>
    <font>
      <sz val="13"/>
      <name val="宋体"/>
      <family val="0"/>
    </font>
    <font>
      <sz val="12"/>
      <color indexed="9"/>
      <name val="宋体"/>
      <family val="0"/>
    </font>
    <font>
      <sz val="10"/>
      <color indexed="9"/>
      <name val="黑体"/>
      <family val="3"/>
    </font>
    <font>
      <sz val="14"/>
      <color indexed="9"/>
      <name val="宋体"/>
      <family val="0"/>
    </font>
    <font>
      <sz val="10"/>
      <color indexed="9"/>
      <name val="宋体"/>
      <family val="0"/>
    </font>
    <font>
      <sz val="10"/>
      <color indexed="9"/>
      <name val="Arial"/>
      <family val="2"/>
    </font>
    <font>
      <sz val="10"/>
      <color indexed="9"/>
      <name val="Times New Roman"/>
      <family val="0"/>
    </font>
    <font>
      <sz val="10"/>
      <color indexed="9"/>
      <name val="仿宋_GB2312"/>
      <family val="3"/>
    </font>
    <font>
      <sz val="12"/>
      <name val="Times New Roman"/>
      <family val="0"/>
    </font>
    <font>
      <sz val="12"/>
      <name val="黑体"/>
      <family val="3"/>
    </font>
    <font>
      <b/>
      <sz val="16"/>
      <name val="方正小标宋简体"/>
      <family val="0"/>
    </font>
    <font>
      <b/>
      <sz val="16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2"/>
      <name val="仿宋_GB2312"/>
      <family val="3"/>
    </font>
    <font>
      <b/>
      <sz val="10"/>
      <name val="仿宋_GB2312"/>
      <family val="3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2"/>
      <color theme="0"/>
      <name val="宋体"/>
      <family val="0"/>
    </font>
    <font>
      <sz val="10"/>
      <color theme="0"/>
      <name val="黑体"/>
      <family val="3"/>
    </font>
    <font>
      <sz val="14"/>
      <color theme="0"/>
      <name val="宋体"/>
      <family val="0"/>
    </font>
    <font>
      <sz val="10"/>
      <color theme="0"/>
      <name val="宋体"/>
      <family val="0"/>
    </font>
    <font>
      <sz val="10"/>
      <color theme="0"/>
      <name val="Arial"/>
      <family val="2"/>
    </font>
    <font>
      <sz val="10"/>
      <color theme="0"/>
      <name val="Times New Roman"/>
      <family val="0"/>
    </font>
    <font>
      <sz val="10"/>
      <color theme="0"/>
      <name val="仿宋_GB2312"/>
      <family val="3"/>
    </font>
    <font>
      <b/>
      <sz val="16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5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5" fillId="7" borderId="0" applyNumberFormat="0" applyBorder="0" applyAlignment="0" applyProtection="0"/>
    <xf numFmtId="0" fontId="23" fillId="8" borderId="0" applyNumberFormat="0" applyBorder="0" applyAlignment="0" applyProtection="0"/>
    <xf numFmtId="0" fontId="21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5" fillId="7" borderId="0" applyNumberFormat="0" applyBorder="0" applyAlignment="0" applyProtection="0"/>
    <xf numFmtId="0" fontId="29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3" fillId="11" borderId="0" applyNumberFormat="0" applyBorder="0" applyAlignment="0" applyProtection="0"/>
    <xf numFmtId="44" fontId="0" fillId="0" borderId="0" applyFont="0" applyFill="0" applyBorder="0" applyAlignment="0" applyProtection="0"/>
    <xf numFmtId="0" fontId="23" fillId="8" borderId="0" applyNumberFormat="0" applyBorder="0" applyAlignment="0" applyProtection="0"/>
    <xf numFmtId="0" fontId="33" fillId="12" borderId="5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3" borderId="5" applyNumberFormat="0" applyAlignment="0" applyProtection="0"/>
    <xf numFmtId="0" fontId="38" fillId="12" borderId="6" applyNumberFormat="0" applyAlignment="0" applyProtection="0"/>
    <xf numFmtId="0" fontId="35" fillId="15" borderId="7" applyNumberFormat="0" applyAlignment="0" applyProtection="0"/>
    <xf numFmtId="0" fontId="26" fillId="0" borderId="8" applyNumberFormat="0" applyFill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0" fillId="17" borderId="9" applyNumberFormat="0" applyFont="0" applyAlignment="0" applyProtection="0"/>
    <xf numFmtId="0" fontId="24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32" fillId="19" borderId="0" applyNumberFormat="0" applyBorder="0" applyAlignment="0" applyProtection="0"/>
    <xf numFmtId="0" fontId="23" fillId="20" borderId="0" applyNumberFormat="0" applyBorder="0" applyAlignment="0" applyProtection="0"/>
    <xf numFmtId="0" fontId="20" fillId="10" borderId="0" applyNumberFormat="0" applyBorder="0" applyAlignment="0" applyProtection="0"/>
    <xf numFmtId="0" fontId="25" fillId="21" borderId="0" applyNumberFormat="0" applyBorder="0" applyAlignment="0" applyProtection="0"/>
    <xf numFmtId="0" fontId="23" fillId="5" borderId="0" applyNumberFormat="0" applyBorder="0" applyAlignment="0" applyProtection="0"/>
    <xf numFmtId="0" fontId="25" fillId="22" borderId="0" applyNumberFormat="0" applyBorder="0" applyAlignment="0" applyProtection="0"/>
    <xf numFmtId="0" fontId="23" fillId="22" borderId="0" applyNumberFormat="0" applyBorder="0" applyAlignment="0" applyProtection="0"/>
    <xf numFmtId="0" fontId="25" fillId="23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1" fillId="12" borderId="11" xfId="0" applyFont="1" applyFill="1" applyBorder="1" applyAlignment="1">
      <alignment horizontal="center" vertical="center" wrapText="1"/>
    </xf>
    <xf numFmtId="0" fontId="1" fillId="1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3" xfId="16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3" xfId="16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/>
    </xf>
    <xf numFmtId="0" fontId="0" fillId="0" borderId="13" xfId="0" applyBorder="1" applyAlignment="1">
      <alignment/>
    </xf>
    <xf numFmtId="176" fontId="39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0" fontId="40" fillId="0" borderId="13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77" fontId="40" fillId="0" borderId="13" xfId="0" applyNumberFormat="1" applyFont="1" applyFill="1" applyBorder="1" applyAlignment="1">
      <alignment horizontal="center" vertical="center"/>
    </xf>
    <xf numFmtId="176" fontId="40" fillId="0" borderId="13" xfId="0" applyNumberFormat="1" applyFont="1" applyFill="1" applyBorder="1" applyAlignment="1">
      <alignment horizontal="center" vertical="center"/>
    </xf>
    <xf numFmtId="176" fontId="40" fillId="0" borderId="13" xfId="0" applyNumberFormat="1" applyFont="1" applyFill="1" applyBorder="1" applyAlignment="1">
      <alignment horizontal="center"/>
    </xf>
    <xf numFmtId="178" fontId="40" fillId="0" borderId="13" xfId="0" applyNumberFormat="1" applyFont="1" applyFill="1" applyBorder="1" applyAlignment="1">
      <alignment horizontal="center" vertical="center"/>
    </xf>
    <xf numFmtId="176" fontId="39" fillId="0" borderId="0" xfId="0" applyNumberFormat="1" applyFont="1" applyFill="1" applyAlignment="1">
      <alignment horizontal="center"/>
    </xf>
    <xf numFmtId="0" fontId="42" fillId="0" borderId="13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176" fontId="39" fillId="0" borderId="13" xfId="0" applyNumberFormat="1" applyFont="1" applyFill="1" applyBorder="1" applyAlignment="1">
      <alignment horizontal="center" wrapText="1"/>
    </xf>
    <xf numFmtId="176" fontId="39" fillId="0" borderId="13" xfId="0" applyNumberFormat="1" applyFont="1" applyFill="1" applyBorder="1" applyAlignment="1">
      <alignment horizontal="center"/>
    </xf>
    <xf numFmtId="179" fontId="39" fillId="0" borderId="0" xfId="0" applyNumberFormat="1" applyFont="1" applyFill="1" applyAlignment="1">
      <alignment/>
    </xf>
    <xf numFmtId="176" fontId="39" fillId="0" borderId="0" xfId="0" applyNumberFormat="1" applyFont="1" applyFill="1" applyAlignment="1">
      <alignment horizont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vertical="center"/>
    </xf>
    <xf numFmtId="0" fontId="40" fillId="0" borderId="12" xfId="0" applyFont="1" applyFill="1" applyBorder="1" applyAlignment="1">
      <alignment vertical="center"/>
    </xf>
    <xf numFmtId="0" fontId="40" fillId="0" borderId="15" xfId="0" applyFont="1" applyFill="1" applyBorder="1" applyAlignment="1">
      <alignment vertical="center"/>
    </xf>
    <xf numFmtId="0" fontId="40" fillId="0" borderId="16" xfId="0" applyFont="1" applyFill="1" applyBorder="1" applyAlignment="1">
      <alignment vertical="center"/>
    </xf>
    <xf numFmtId="0" fontId="40" fillId="0" borderId="17" xfId="0" applyFont="1" applyFill="1" applyBorder="1" applyAlignment="1">
      <alignment vertical="center"/>
    </xf>
    <xf numFmtId="0" fontId="40" fillId="0" borderId="18" xfId="0" applyFont="1" applyFill="1" applyBorder="1" applyAlignment="1">
      <alignment vertical="center"/>
    </xf>
    <xf numFmtId="0" fontId="40" fillId="0" borderId="14" xfId="0" applyFont="1" applyFill="1" applyBorder="1" applyAlignment="1">
      <alignment vertical="center" wrapText="1"/>
    </xf>
    <xf numFmtId="0" fontId="40" fillId="0" borderId="14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180" fontId="39" fillId="0" borderId="0" xfId="0" applyNumberFormat="1" applyFont="1" applyFill="1" applyAlignment="1">
      <alignment/>
    </xf>
    <xf numFmtId="0" fontId="42" fillId="0" borderId="13" xfId="0" applyFont="1" applyFill="1" applyBorder="1" applyAlignment="1">
      <alignment horizontal="center" vertical="center" wrapText="1" shrinkToFit="1"/>
    </xf>
    <xf numFmtId="0" fontId="42" fillId="0" borderId="13" xfId="0" applyFont="1" applyFill="1" applyBorder="1" applyAlignment="1">
      <alignment horizontal="center" vertical="center" shrinkToFit="1"/>
    </xf>
    <xf numFmtId="0" fontId="39" fillId="0" borderId="20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/>
    </xf>
    <xf numFmtId="176" fontId="40" fillId="0" borderId="0" xfId="0" applyNumberFormat="1" applyFont="1" applyFill="1" applyBorder="1" applyAlignment="1">
      <alignment horizontal="center"/>
    </xf>
    <xf numFmtId="180" fontId="40" fillId="0" borderId="0" xfId="0" applyNumberFormat="1" applyFont="1" applyFill="1" applyBorder="1" applyAlignment="1">
      <alignment horizontal="center" vertical="center"/>
    </xf>
    <xf numFmtId="181" fontId="39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176" fontId="14" fillId="0" borderId="0" xfId="0" applyNumberFormat="1" applyFont="1" applyBorder="1" applyAlignment="1">
      <alignment horizontal="center" vertical="center"/>
    </xf>
    <xf numFmtId="176" fontId="46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176" fontId="48" fillId="0" borderId="0" xfId="0" applyNumberFormat="1" applyFont="1" applyBorder="1" applyAlignment="1">
      <alignment horizontal="center" vertical="center"/>
    </xf>
    <xf numFmtId="176" fontId="16" fillId="0" borderId="10" xfId="15" applyNumberFormat="1" applyFont="1" applyFill="1" applyBorder="1" applyAlignment="1">
      <alignment horizontal="center" vertical="center" wrapText="1"/>
      <protection/>
    </xf>
    <xf numFmtId="176" fontId="16" fillId="0" borderId="0" xfId="0" applyNumberFormat="1" applyFont="1" applyBorder="1" applyAlignment="1">
      <alignment horizontal="center" vertical="center"/>
    </xf>
    <xf numFmtId="176" fontId="17" fillId="0" borderId="0" xfId="0" applyNumberFormat="1" applyFont="1" applyBorder="1" applyAlignment="1">
      <alignment horizontal="center" vertical="center"/>
    </xf>
    <xf numFmtId="176" fontId="16" fillId="24" borderId="13" xfId="15" applyNumberFormat="1" applyFont="1" applyFill="1" applyBorder="1" applyAlignment="1">
      <alignment horizontal="center" vertical="center"/>
      <protection/>
    </xf>
    <xf numFmtId="182" fontId="18" fillId="0" borderId="0" xfId="0" applyNumberFormat="1" applyFont="1" applyFill="1" applyBorder="1" applyAlignment="1">
      <alignment horizontal="center" vertical="center" wrapText="1" shrinkToFit="1"/>
    </xf>
    <xf numFmtId="182" fontId="17" fillId="0" borderId="0" xfId="0" applyNumberFormat="1" applyFont="1" applyFill="1" applyBorder="1" applyAlignment="1">
      <alignment horizontal="center" vertical="center" wrapText="1" shrinkToFit="1"/>
    </xf>
    <xf numFmtId="176" fontId="16" fillId="24" borderId="11" xfId="15" applyNumberFormat="1" applyFont="1" applyFill="1" applyBorder="1" applyAlignment="1">
      <alignment horizontal="center" vertical="center"/>
      <protection/>
    </xf>
    <xf numFmtId="176" fontId="16" fillId="0" borderId="20" xfId="15" applyNumberFormat="1" applyFont="1" applyFill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 horizontal="center" vertical="center" wrapText="1"/>
    </xf>
    <xf numFmtId="176" fontId="0" fillId="0" borderId="0" xfId="0" applyNumberFormat="1" applyBorder="1" applyAlignment="1">
      <alignment/>
    </xf>
  </cellXfs>
  <cellStyles count="51">
    <cellStyle name="Normal" xfId="0"/>
    <cellStyle name="常规_附表2-2：收费里程桩号统计表" xfId="15"/>
    <cellStyle name="常规_2009年分公司级统计年报" xfId="16"/>
    <cellStyle name="40% - 强调文字颜色 6" xfId="17"/>
    <cellStyle name="20% - 强调文字颜色 6" xfId="18"/>
    <cellStyle name="强调文字颜色 6" xfId="19"/>
    <cellStyle name="40% - 强调文字颜色 5" xfId="20"/>
    <cellStyle name="20% - 强调文字颜色 5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Comma" xfId="28"/>
    <cellStyle name="标题 2" xfId="29"/>
    <cellStyle name="Currency [0]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tabSelected="1" zoomScaleSheetLayoutView="85" workbookViewId="0" topLeftCell="A1">
      <selection activeCell="A2" sqref="A2:D2"/>
    </sheetView>
  </sheetViews>
  <sheetFormatPr defaultColWidth="8.75390625" defaultRowHeight="14.25"/>
  <cols>
    <col min="1" max="3" width="21.50390625" style="65" customWidth="1"/>
    <col min="4" max="4" width="11.00390625" style="66" bestFit="1" customWidth="1"/>
    <col min="5" max="5" width="12.25390625" style="65" customWidth="1"/>
    <col min="6" max="6" width="15.125" style="65" customWidth="1"/>
    <col min="7" max="14" width="9.00390625" style="65" bestFit="1" customWidth="1"/>
    <col min="15" max="16384" width="8.75390625" style="65" customWidth="1"/>
  </cols>
  <sheetData>
    <row r="1" ht="15.75">
      <c r="A1" s="67" t="s">
        <v>0</v>
      </c>
    </row>
    <row r="2" spans="1:4" ht="31.5" customHeight="1">
      <c r="A2" s="68" t="s">
        <v>1</v>
      </c>
      <c r="B2" s="68"/>
      <c r="C2" s="68"/>
      <c r="D2" s="68"/>
    </row>
    <row r="3" spans="1:4" ht="20.25">
      <c r="A3" s="69"/>
      <c r="B3" s="70"/>
      <c r="C3" s="69"/>
      <c r="D3" s="71" t="s">
        <v>2</v>
      </c>
    </row>
    <row r="4" spans="1:4" ht="63.75" customHeight="1">
      <c r="A4" s="72" t="s">
        <v>3</v>
      </c>
      <c r="B4" s="73"/>
      <c r="C4" s="73"/>
      <c r="D4" s="74"/>
    </row>
    <row r="5" spans="1:4" ht="63.75" customHeight="1">
      <c r="A5" s="75">
        <v>5.512</v>
      </c>
      <c r="B5" s="72" t="s">
        <v>4</v>
      </c>
      <c r="C5" s="76"/>
      <c r="D5" s="77"/>
    </row>
    <row r="6" spans="1:4" ht="63.75" customHeight="1">
      <c r="A6" s="75">
        <f>A5+B6</f>
        <v>36.474</v>
      </c>
      <c r="B6" s="78">
        <v>30.962</v>
      </c>
      <c r="C6" s="79" t="s">
        <v>5</v>
      </c>
      <c r="D6" s="80"/>
    </row>
    <row r="7" ht="15.75">
      <c r="A7" s="81"/>
    </row>
  </sheetData>
  <sheetProtection/>
  <mergeCells count="1">
    <mergeCell ref="A2:D2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workbookViewId="0" topLeftCell="F1">
      <selection activeCell="U53" sqref="U53"/>
    </sheetView>
  </sheetViews>
  <sheetFormatPr defaultColWidth="8.75390625" defaultRowHeight="14.25"/>
  <cols>
    <col min="1" max="1" width="18.625" style="15" customWidth="1"/>
    <col min="2" max="2" width="16.25390625" style="15" customWidth="1"/>
    <col min="3" max="3" width="15.875" style="15" customWidth="1"/>
    <col min="4" max="4" width="16.50390625" style="15" customWidth="1"/>
    <col min="5" max="5" width="19.125" style="15" customWidth="1"/>
    <col min="6" max="6" width="14.375" style="15" customWidth="1"/>
    <col min="7" max="7" width="18.00390625" style="15" customWidth="1"/>
    <col min="8" max="8" width="7.375" style="15" hidden="1" customWidth="1"/>
    <col min="9" max="9" width="23.75390625" style="15" hidden="1" customWidth="1"/>
    <col min="10" max="10" width="20.00390625" style="15" hidden="1" customWidth="1"/>
    <col min="11" max="11" width="14.25390625" style="15" hidden="1" customWidth="1"/>
    <col min="12" max="12" width="16.25390625" style="15" hidden="1" customWidth="1"/>
    <col min="13" max="13" width="16.25390625" style="15" customWidth="1"/>
    <col min="14" max="14" width="14.25390625" style="15" customWidth="1"/>
    <col min="15" max="15" width="9.50390625" style="15" bestFit="1" customWidth="1"/>
    <col min="16" max="16" width="10.25390625" style="15" customWidth="1"/>
    <col min="17" max="17" width="6.00390625" style="16" customWidth="1"/>
    <col min="18" max="18" width="9.00390625" style="16" bestFit="1" customWidth="1"/>
    <col min="19" max="19" width="22.00390625" style="16" customWidth="1"/>
    <col min="20" max="20" width="13.375" style="16" customWidth="1"/>
    <col min="21" max="21" width="13.50390625" style="16" customWidth="1"/>
    <col min="22" max="22" width="13.125" style="16" customWidth="1"/>
    <col min="23" max="23" width="13.375" style="16" customWidth="1"/>
    <col min="24" max="24" width="21.125" style="15" customWidth="1"/>
    <col min="25" max="32" width="9.00390625" style="15" bestFit="1" customWidth="1"/>
    <col min="33" max="16384" width="8.75390625" style="15" customWidth="1"/>
  </cols>
  <sheetData>
    <row r="1" spans="5:14" ht="14.25">
      <c r="E1" s="15" t="s">
        <v>6</v>
      </c>
      <c r="N1" s="15" t="s">
        <v>7</v>
      </c>
    </row>
    <row r="2" spans="1:26" ht="14.25" customHeight="1">
      <c r="A2" s="17" t="s">
        <v>8</v>
      </c>
      <c r="B2" s="17" t="s">
        <v>9</v>
      </c>
      <c r="C2" s="17"/>
      <c r="E2" s="17" t="s">
        <v>8</v>
      </c>
      <c r="F2" s="17" t="s">
        <v>9</v>
      </c>
      <c r="G2" s="17"/>
      <c r="N2" s="36"/>
      <c r="O2" s="37"/>
      <c r="P2" s="38"/>
      <c r="X2" s="59"/>
      <c r="Y2" s="59"/>
      <c r="Z2" s="59"/>
    </row>
    <row r="3" spans="1:26" ht="14.25">
      <c r="A3" s="17"/>
      <c r="B3" s="17"/>
      <c r="C3" s="17"/>
      <c r="E3" s="17"/>
      <c r="F3" s="17"/>
      <c r="G3" s="17"/>
      <c r="N3" s="39"/>
      <c r="O3" s="40"/>
      <c r="P3" s="41"/>
      <c r="X3" s="59"/>
      <c r="Y3" s="59"/>
      <c r="Z3" s="59"/>
    </row>
    <row r="4" spans="1:26" ht="14.25" customHeight="1">
      <c r="A4" s="17"/>
      <c r="B4" s="18" t="s">
        <v>10</v>
      </c>
      <c r="C4" s="18" t="s">
        <v>11</v>
      </c>
      <c r="E4" s="17"/>
      <c r="F4" s="18" t="s">
        <v>10</v>
      </c>
      <c r="G4" s="18" t="s">
        <v>11</v>
      </c>
      <c r="N4" s="39"/>
      <c r="O4" s="42"/>
      <c r="P4" s="42"/>
      <c r="X4" s="60"/>
      <c r="Y4" s="60"/>
      <c r="Z4" s="60"/>
    </row>
    <row r="5" spans="1:26" ht="14.25">
      <c r="A5" s="17"/>
      <c r="B5" s="18"/>
      <c r="C5" s="18"/>
      <c r="E5" s="17"/>
      <c r="F5" s="18"/>
      <c r="G5" s="18"/>
      <c r="N5" s="43" t="s">
        <v>8</v>
      </c>
      <c r="O5" s="44" t="s">
        <v>9</v>
      </c>
      <c r="P5" s="45"/>
      <c r="X5" s="60"/>
      <c r="Y5" s="60"/>
      <c r="Z5" s="60"/>
    </row>
    <row r="6" spans="1:26" ht="25.5">
      <c r="A6" s="17"/>
      <c r="B6" s="18"/>
      <c r="C6" s="18"/>
      <c r="E6" s="17"/>
      <c r="F6" s="18"/>
      <c r="G6" s="18"/>
      <c r="N6" s="46"/>
      <c r="O6" s="42" t="s">
        <v>10</v>
      </c>
      <c r="P6" s="42" t="s">
        <v>11</v>
      </c>
      <c r="X6" s="60"/>
      <c r="Y6" s="60"/>
      <c r="Z6" s="60"/>
    </row>
    <row r="7" spans="1:25" ht="22.5" customHeight="1">
      <c r="A7" s="17" t="s">
        <v>12</v>
      </c>
      <c r="B7" s="17"/>
      <c r="C7" s="17"/>
      <c r="D7" s="19"/>
      <c r="E7" s="17" t="s">
        <v>12</v>
      </c>
      <c r="F7" s="17"/>
      <c r="G7" s="17"/>
      <c r="H7" s="32">
        <v>1</v>
      </c>
      <c r="I7" s="15" t="s">
        <v>13</v>
      </c>
      <c r="J7" s="34" t="s">
        <v>14</v>
      </c>
      <c r="K7" s="35">
        <v>10184.5</v>
      </c>
      <c r="L7" s="35">
        <v>11016.5</v>
      </c>
      <c r="M7" s="35"/>
      <c r="N7" s="17" t="s">
        <v>12</v>
      </c>
      <c r="O7" s="17"/>
      <c r="P7" s="17"/>
      <c r="R7" s="48" t="s">
        <v>15</v>
      </c>
      <c r="S7" s="49" t="s">
        <v>16</v>
      </c>
      <c r="T7" s="50" t="s">
        <v>17</v>
      </c>
      <c r="U7" s="61"/>
      <c r="V7" s="59" t="s">
        <v>18</v>
      </c>
      <c r="W7" s="59"/>
      <c r="X7" s="59" t="s">
        <v>19</v>
      </c>
      <c r="Y7" s="59"/>
    </row>
    <row r="8" spans="1:25" ht="30.75" customHeight="1">
      <c r="A8" s="17" t="s">
        <v>20</v>
      </c>
      <c r="B8" s="17"/>
      <c r="C8" s="17"/>
      <c r="D8" s="19"/>
      <c r="E8" s="17" t="s">
        <v>20</v>
      </c>
      <c r="F8" s="17"/>
      <c r="G8" s="17"/>
      <c r="H8" s="32">
        <f>H7+1</f>
        <v>2</v>
      </c>
      <c r="I8" s="15" t="s">
        <v>21</v>
      </c>
      <c r="J8" s="34" t="s">
        <v>22</v>
      </c>
      <c r="K8" s="35">
        <v>19246</v>
      </c>
      <c r="L8" s="35">
        <v>19804.5</v>
      </c>
      <c r="M8" s="35"/>
      <c r="N8" s="17" t="s">
        <v>23</v>
      </c>
      <c r="O8" s="17"/>
      <c r="P8" s="17"/>
      <c r="Q8" s="51">
        <v>1</v>
      </c>
      <c r="R8" s="52" t="s">
        <v>13</v>
      </c>
      <c r="S8" s="34" t="s">
        <v>14</v>
      </c>
      <c r="T8" s="47">
        <v>10184.5</v>
      </c>
      <c r="U8" s="47">
        <v>11016.5</v>
      </c>
      <c r="V8" s="47">
        <v>10184.5</v>
      </c>
      <c r="W8" s="47">
        <v>11016.5</v>
      </c>
      <c r="X8" s="34" t="s">
        <v>24</v>
      </c>
      <c r="Y8" s="59"/>
    </row>
    <row r="9" spans="1:25" ht="27.75" customHeight="1">
      <c r="A9" s="18" t="s">
        <v>25</v>
      </c>
      <c r="B9" s="17"/>
      <c r="C9" s="17">
        <v>1.591</v>
      </c>
      <c r="D9" s="19"/>
      <c r="E9" s="18" t="s">
        <v>25</v>
      </c>
      <c r="F9" s="17"/>
      <c r="G9" s="17">
        <v>1.591</v>
      </c>
      <c r="H9" s="32">
        <f aca="true" t="shared" si="0" ref="H9:H34">H8+1</f>
        <v>3</v>
      </c>
      <c r="I9" s="15" t="s">
        <v>26</v>
      </c>
      <c r="J9" s="34" t="s">
        <v>27</v>
      </c>
      <c r="K9" s="35">
        <v>27293.5</v>
      </c>
      <c r="L9" s="35">
        <v>28766.5</v>
      </c>
      <c r="M9" s="35"/>
      <c r="N9" s="18" t="s">
        <v>28</v>
      </c>
      <c r="O9" s="17"/>
      <c r="P9" s="17">
        <v>71.199</v>
      </c>
      <c r="Q9" s="53"/>
      <c r="R9" s="54"/>
      <c r="S9" s="34" t="s">
        <v>29</v>
      </c>
      <c r="T9" s="47">
        <v>10172.5</v>
      </c>
      <c r="U9" s="47">
        <v>11024</v>
      </c>
      <c r="V9" s="47">
        <v>10172.5</v>
      </c>
      <c r="W9" s="47">
        <v>11024</v>
      </c>
      <c r="X9" s="34" t="s">
        <v>30</v>
      </c>
      <c r="Y9" s="59"/>
    </row>
    <row r="10" spans="1:25" ht="27" customHeight="1">
      <c r="A10" s="18" t="s">
        <v>31</v>
      </c>
      <c r="B10" s="17">
        <v>7.27</v>
      </c>
      <c r="C10" s="17"/>
      <c r="D10" s="19"/>
      <c r="E10" s="18" t="s">
        <v>31</v>
      </c>
      <c r="F10" s="17">
        <v>7.27</v>
      </c>
      <c r="G10" s="17"/>
      <c r="H10" s="32">
        <f t="shared" si="0"/>
        <v>4</v>
      </c>
      <c r="I10" s="15" t="s">
        <v>32</v>
      </c>
      <c r="J10" s="34" t="s">
        <v>33</v>
      </c>
      <c r="K10" s="35">
        <v>33592</v>
      </c>
      <c r="L10" s="35">
        <v>34290</v>
      </c>
      <c r="M10" s="35"/>
      <c r="N10" s="18" t="s">
        <v>34</v>
      </c>
      <c r="O10" s="21">
        <v>143.468</v>
      </c>
      <c r="P10" s="22"/>
      <c r="Q10" s="51">
        <v>2</v>
      </c>
      <c r="R10" s="55" t="s">
        <v>35</v>
      </c>
      <c r="S10" s="34" t="s">
        <v>22</v>
      </c>
      <c r="T10" s="47">
        <v>19246</v>
      </c>
      <c r="U10" s="47">
        <v>19804.5</v>
      </c>
      <c r="V10" s="47">
        <f>T10-P9</f>
        <v>19174.801</v>
      </c>
      <c r="W10" s="62">
        <f>U10-P9</f>
        <v>19733.301</v>
      </c>
      <c r="X10" s="34" t="s">
        <v>36</v>
      </c>
      <c r="Y10" s="62"/>
    </row>
    <row r="11" spans="1:25" ht="23.25" customHeight="1">
      <c r="A11" s="17" t="s">
        <v>23</v>
      </c>
      <c r="B11" s="17"/>
      <c r="C11" s="17"/>
      <c r="D11" s="19"/>
      <c r="E11" s="17" t="s">
        <v>20</v>
      </c>
      <c r="F11" s="20"/>
      <c r="G11" s="17"/>
      <c r="H11" s="32">
        <f t="shared" si="0"/>
        <v>5</v>
      </c>
      <c r="I11" s="15" t="s">
        <v>37</v>
      </c>
      <c r="J11" s="34" t="s">
        <v>38</v>
      </c>
      <c r="K11" s="35">
        <v>34641</v>
      </c>
      <c r="L11" s="35">
        <v>35219</v>
      </c>
      <c r="M11" s="35"/>
      <c r="N11" s="18" t="s">
        <v>23</v>
      </c>
      <c r="O11" s="21"/>
      <c r="P11" s="22"/>
      <c r="Q11" s="53"/>
      <c r="R11" s="54"/>
      <c r="S11" s="34" t="s">
        <v>22</v>
      </c>
      <c r="T11" s="47">
        <v>19246</v>
      </c>
      <c r="U11" s="47">
        <v>19804.5</v>
      </c>
      <c r="V11" s="47">
        <f>T11-P9</f>
        <v>19174.801</v>
      </c>
      <c r="W11" s="62">
        <f>U11-P9</f>
        <v>19733.301</v>
      </c>
      <c r="X11" s="34" t="s">
        <v>36</v>
      </c>
      <c r="Y11" s="62"/>
    </row>
    <row r="12" spans="1:25" ht="27" customHeight="1">
      <c r="A12" s="18" t="s">
        <v>28</v>
      </c>
      <c r="B12" s="17"/>
      <c r="C12" s="17">
        <v>71.199</v>
      </c>
      <c r="D12" s="19"/>
      <c r="E12" s="18" t="s">
        <v>39</v>
      </c>
      <c r="F12" s="20"/>
      <c r="G12" s="17">
        <v>6.305</v>
      </c>
      <c r="H12" s="32">
        <f t="shared" si="0"/>
        <v>6</v>
      </c>
      <c r="I12" s="15" t="s">
        <v>40</v>
      </c>
      <c r="J12" s="34" t="s">
        <v>41</v>
      </c>
      <c r="K12" s="35">
        <v>38565.5</v>
      </c>
      <c r="L12" s="35">
        <v>39134.5</v>
      </c>
      <c r="M12" s="35"/>
      <c r="N12" s="18" t="s">
        <v>42</v>
      </c>
      <c r="O12" s="17">
        <v>24.66</v>
      </c>
      <c r="P12" s="17"/>
      <c r="Q12" s="51">
        <v>3</v>
      </c>
      <c r="R12" s="55" t="s">
        <v>43</v>
      </c>
      <c r="S12" s="34" t="s">
        <v>27</v>
      </c>
      <c r="T12" s="47">
        <v>27293.5</v>
      </c>
      <c r="U12" s="47">
        <v>28766.5</v>
      </c>
      <c r="V12" s="47">
        <f>T12-P9</f>
        <v>27222.301</v>
      </c>
      <c r="W12" s="63">
        <f>U12-P9</f>
        <v>28695.301</v>
      </c>
      <c r="X12" s="34" t="s">
        <v>44</v>
      </c>
      <c r="Y12" s="59"/>
    </row>
    <row r="13" spans="1:25" ht="25.5">
      <c r="A13" s="17" t="s">
        <v>20</v>
      </c>
      <c r="B13" s="20"/>
      <c r="C13" s="17"/>
      <c r="D13" s="19"/>
      <c r="E13" s="18" t="s">
        <v>34</v>
      </c>
      <c r="F13" s="21">
        <v>143.468</v>
      </c>
      <c r="G13" s="22"/>
      <c r="H13" s="32">
        <f t="shared" si="0"/>
        <v>7</v>
      </c>
      <c r="I13" s="15" t="s">
        <v>45</v>
      </c>
      <c r="J13" s="34" t="s">
        <v>46</v>
      </c>
      <c r="K13" s="35">
        <v>46893</v>
      </c>
      <c r="L13" s="35">
        <v>47511.5</v>
      </c>
      <c r="M13" s="35"/>
      <c r="N13" s="18" t="s">
        <v>47</v>
      </c>
      <c r="O13" s="17"/>
      <c r="P13" s="17">
        <v>1.076</v>
      </c>
      <c r="Q13" s="53"/>
      <c r="R13" s="54"/>
      <c r="S13" s="34" t="s">
        <v>27</v>
      </c>
      <c r="T13" s="47">
        <v>27293.5</v>
      </c>
      <c r="U13" s="47">
        <v>28766.5</v>
      </c>
      <c r="V13" s="47">
        <f>T13-P9</f>
        <v>27222.301</v>
      </c>
      <c r="W13" s="63">
        <f>U13-P9</f>
        <v>28695.301</v>
      </c>
      <c r="X13" s="34" t="s">
        <v>44</v>
      </c>
      <c r="Y13" s="59"/>
    </row>
    <row r="14" spans="1:25" ht="34.5" customHeight="1">
      <c r="A14" s="18" t="s">
        <v>39</v>
      </c>
      <c r="B14" s="20"/>
      <c r="C14" s="17">
        <v>6.305</v>
      </c>
      <c r="D14" s="19"/>
      <c r="E14" s="18" t="s">
        <v>47</v>
      </c>
      <c r="F14" s="17"/>
      <c r="G14" s="17">
        <v>1.076</v>
      </c>
      <c r="H14" s="32">
        <f t="shared" si="0"/>
        <v>8</v>
      </c>
      <c r="I14" s="15" t="s">
        <v>48</v>
      </c>
      <c r="J14" s="34" t="s">
        <v>49</v>
      </c>
      <c r="K14" s="35">
        <v>58296</v>
      </c>
      <c r="L14" s="35">
        <v>58948.026</v>
      </c>
      <c r="M14" s="35"/>
      <c r="N14" s="18" t="s">
        <v>50</v>
      </c>
      <c r="O14" s="17"/>
      <c r="P14" s="17">
        <v>56.855</v>
      </c>
      <c r="Q14" s="51">
        <v>4</v>
      </c>
      <c r="R14" s="55" t="s">
        <v>32</v>
      </c>
      <c r="S14" s="34" t="s">
        <v>33</v>
      </c>
      <c r="T14" s="47">
        <v>33592</v>
      </c>
      <c r="U14" s="47">
        <v>34290</v>
      </c>
      <c r="V14" s="47">
        <f>T14-P9</f>
        <v>33520.801</v>
      </c>
      <c r="W14" s="63">
        <f>U14-P9</f>
        <v>34218.801</v>
      </c>
      <c r="X14" s="34" t="s">
        <v>51</v>
      </c>
      <c r="Y14" s="59"/>
    </row>
    <row r="15" spans="1:25" ht="30" customHeight="1">
      <c r="A15" s="18" t="s">
        <v>34</v>
      </c>
      <c r="B15" s="21">
        <v>143.468</v>
      </c>
      <c r="C15" s="22"/>
      <c r="D15" s="19"/>
      <c r="E15" s="18" t="s">
        <v>50</v>
      </c>
      <c r="F15" s="17"/>
      <c r="G15" s="17">
        <v>56.855</v>
      </c>
      <c r="H15" s="32">
        <f t="shared" si="0"/>
        <v>9</v>
      </c>
      <c r="I15" s="15" t="s">
        <v>52</v>
      </c>
      <c r="J15" s="34" t="s">
        <v>53</v>
      </c>
      <c r="K15" s="35">
        <v>58974.5</v>
      </c>
      <c r="L15" s="35">
        <v>59786</v>
      </c>
      <c r="M15" s="35"/>
      <c r="N15" s="18" t="s">
        <v>54</v>
      </c>
      <c r="O15" s="17">
        <v>131.747</v>
      </c>
      <c r="P15" s="22"/>
      <c r="Q15" s="53"/>
      <c r="R15" s="54"/>
      <c r="S15" s="34" t="s">
        <v>33</v>
      </c>
      <c r="T15" s="47">
        <v>33592</v>
      </c>
      <c r="U15" s="47">
        <v>34290</v>
      </c>
      <c r="V15" s="47">
        <f>T15-P9</f>
        <v>33520.801</v>
      </c>
      <c r="W15" s="62">
        <f>U15-P9</f>
        <v>34218.801</v>
      </c>
      <c r="X15" s="34" t="s">
        <v>51</v>
      </c>
      <c r="Y15" s="62"/>
    </row>
    <row r="16" spans="1:25" ht="27" customHeight="1">
      <c r="A16" s="18" t="s">
        <v>23</v>
      </c>
      <c r="B16" s="21"/>
      <c r="C16" s="22"/>
      <c r="D16" s="19"/>
      <c r="E16" s="18" t="s">
        <v>54</v>
      </c>
      <c r="F16" s="17">
        <v>131.747</v>
      </c>
      <c r="G16" s="22"/>
      <c r="H16" s="32">
        <f t="shared" si="0"/>
        <v>10</v>
      </c>
      <c r="I16" s="15" t="s">
        <v>55</v>
      </c>
      <c r="J16" s="34" t="s">
        <v>56</v>
      </c>
      <c r="K16" s="35"/>
      <c r="L16" s="35"/>
      <c r="M16" s="35"/>
      <c r="N16" s="18" t="s">
        <v>23</v>
      </c>
      <c r="O16" s="17"/>
      <c r="P16" s="22"/>
      <c r="Q16" s="51">
        <v>5</v>
      </c>
      <c r="R16" s="55" t="s">
        <v>37</v>
      </c>
      <c r="S16" s="34" t="s">
        <v>38</v>
      </c>
      <c r="T16" s="47">
        <v>34641</v>
      </c>
      <c r="U16" s="47">
        <v>35219</v>
      </c>
      <c r="V16" s="47">
        <f>T16-P9</f>
        <v>34569.801</v>
      </c>
      <c r="W16" s="62">
        <f>U16-P9</f>
        <v>35147.801</v>
      </c>
      <c r="X16" s="34" t="s">
        <v>57</v>
      </c>
      <c r="Y16" s="62"/>
    </row>
    <row r="17" spans="1:25" ht="26.25" customHeight="1">
      <c r="A17" s="18" t="s">
        <v>42</v>
      </c>
      <c r="B17" s="17">
        <v>24.66</v>
      </c>
      <c r="C17" s="17"/>
      <c r="E17" s="23">
        <v>168550</v>
      </c>
      <c r="F17" s="31">
        <f>SUM(F7:F16)</f>
        <v>282.485</v>
      </c>
      <c r="G17" s="31">
        <f>SUM(G7:G16)</f>
        <v>65.827</v>
      </c>
      <c r="H17" s="32">
        <f t="shared" si="0"/>
        <v>11</v>
      </c>
      <c r="I17" s="15" t="s">
        <v>58</v>
      </c>
      <c r="J17" s="34" t="s">
        <v>59</v>
      </c>
      <c r="K17" s="35">
        <v>75626.5</v>
      </c>
      <c r="L17" s="35">
        <v>79313.5</v>
      </c>
      <c r="M17" s="35"/>
      <c r="N17" s="18" t="s">
        <v>60</v>
      </c>
      <c r="O17" s="17">
        <v>7.843</v>
      </c>
      <c r="P17" s="22"/>
      <c r="Q17" s="53"/>
      <c r="R17" s="54"/>
      <c r="S17" s="34" t="s">
        <v>38</v>
      </c>
      <c r="T17" s="47">
        <v>34641</v>
      </c>
      <c r="U17" s="47">
        <v>35219</v>
      </c>
      <c r="V17" s="47">
        <f>T17-P9</f>
        <v>34569.801</v>
      </c>
      <c r="W17" s="62">
        <f>U17-P9</f>
        <v>35147.801</v>
      </c>
      <c r="X17" s="34" t="s">
        <v>57</v>
      </c>
      <c r="Y17" s="62"/>
    </row>
    <row r="18" spans="1:24" ht="25.5" customHeight="1">
      <c r="A18" s="18" t="s">
        <v>47</v>
      </c>
      <c r="B18" s="17"/>
      <c r="C18" s="17">
        <v>1.076</v>
      </c>
      <c r="E18" s="31">
        <f>E17+F17-G17</f>
        <v>168766.658</v>
      </c>
      <c r="F18" s="31"/>
      <c r="G18" s="31"/>
      <c r="H18" s="32">
        <f t="shared" si="0"/>
        <v>12</v>
      </c>
      <c r="I18" s="15" t="s">
        <v>61</v>
      </c>
      <c r="J18" s="34" t="s">
        <v>62</v>
      </c>
      <c r="K18" s="35">
        <v>77643</v>
      </c>
      <c r="L18" s="35">
        <v>79337</v>
      </c>
      <c r="M18" s="35"/>
      <c r="N18" s="23">
        <v>168550</v>
      </c>
      <c r="O18" s="15">
        <f>SUM(O7:O17)</f>
        <v>307.718</v>
      </c>
      <c r="P18" s="47">
        <f>SUM(P7:P17)</f>
        <v>129.13</v>
      </c>
      <c r="Q18" s="51">
        <v>6</v>
      </c>
      <c r="R18" s="55" t="s">
        <v>40</v>
      </c>
      <c r="S18" s="34" t="s">
        <v>41</v>
      </c>
      <c r="T18" s="47">
        <v>38565.5</v>
      </c>
      <c r="U18" s="47">
        <v>39134.5</v>
      </c>
      <c r="V18" s="47">
        <f>T18-P9</f>
        <v>38494.301</v>
      </c>
      <c r="W18" s="15">
        <f>U18-P9</f>
        <v>39063.301</v>
      </c>
      <c r="X18" s="34" t="s">
        <v>63</v>
      </c>
    </row>
    <row r="19" spans="1:24" ht="28.5" customHeight="1">
      <c r="A19" s="18" t="s">
        <v>50</v>
      </c>
      <c r="B19" s="17"/>
      <c r="C19" s="17">
        <v>56.855</v>
      </c>
      <c r="H19" s="32">
        <f t="shared" si="0"/>
        <v>13</v>
      </c>
      <c r="I19" s="15" t="s">
        <v>64</v>
      </c>
      <c r="J19" s="34" t="s">
        <v>65</v>
      </c>
      <c r="K19" s="35">
        <v>86090.5</v>
      </c>
      <c r="L19" s="35">
        <v>86684.58</v>
      </c>
      <c r="M19" s="35"/>
      <c r="N19" s="15">
        <f>N18+O18-P18</f>
        <v>168728.588</v>
      </c>
      <c r="Q19" s="53"/>
      <c r="R19" s="54"/>
      <c r="S19" s="34" t="s">
        <v>41</v>
      </c>
      <c r="T19" s="47">
        <v>38565.5</v>
      </c>
      <c r="U19" s="47">
        <v>39134.5</v>
      </c>
      <c r="V19" s="47">
        <f>T19-P9</f>
        <v>38494.301</v>
      </c>
      <c r="W19" s="15">
        <f>U19-P9</f>
        <v>39063.301</v>
      </c>
      <c r="X19" s="34" t="s">
        <v>63</v>
      </c>
    </row>
    <row r="20" spans="1:24" ht="32.25" customHeight="1">
      <c r="A20" s="18" t="s">
        <v>54</v>
      </c>
      <c r="B20" s="17">
        <v>131.747</v>
      </c>
      <c r="C20" s="22"/>
      <c r="E20" s="33" t="s">
        <v>66</v>
      </c>
      <c r="F20" s="33"/>
      <c r="G20" s="33"/>
      <c r="H20" s="32">
        <f t="shared" si="0"/>
        <v>14</v>
      </c>
      <c r="I20" s="15" t="s">
        <v>67</v>
      </c>
      <c r="J20" s="34" t="s">
        <v>68</v>
      </c>
      <c r="K20" s="35">
        <v>95523</v>
      </c>
      <c r="L20" s="35">
        <v>95598</v>
      </c>
      <c r="M20" s="35"/>
      <c r="N20" s="15" t="s">
        <v>69</v>
      </c>
      <c r="Q20" s="51">
        <v>7</v>
      </c>
      <c r="R20" s="55" t="s">
        <v>45</v>
      </c>
      <c r="S20" s="34" t="s">
        <v>46</v>
      </c>
      <c r="T20" s="47">
        <v>46893</v>
      </c>
      <c r="U20" s="47">
        <v>47511.5</v>
      </c>
      <c r="V20" s="47">
        <f>T20-P9</f>
        <v>46821.801</v>
      </c>
      <c r="W20" s="15">
        <f>U20-P9</f>
        <v>47440.301</v>
      </c>
      <c r="X20" s="34" t="s">
        <v>70</v>
      </c>
    </row>
    <row r="21" spans="1:24" ht="24.75" customHeight="1">
      <c r="A21" s="18" t="s">
        <v>23</v>
      </c>
      <c r="B21" s="17"/>
      <c r="C21" s="22"/>
      <c r="E21" s="33"/>
      <c r="F21" s="33"/>
      <c r="G21" s="33"/>
      <c r="H21" s="32">
        <f t="shared" si="0"/>
        <v>15</v>
      </c>
      <c r="I21" s="15" t="s">
        <v>71</v>
      </c>
      <c r="J21" s="34" t="s">
        <v>72</v>
      </c>
      <c r="K21" s="35">
        <v>149870.5</v>
      </c>
      <c r="L21" s="35">
        <v>150784.5</v>
      </c>
      <c r="M21" s="35"/>
      <c r="Q21" s="53"/>
      <c r="R21" s="54"/>
      <c r="S21" s="34" t="s">
        <v>73</v>
      </c>
      <c r="T21" s="47">
        <v>46893</v>
      </c>
      <c r="U21" s="47">
        <v>47511.5</v>
      </c>
      <c r="V21" s="47">
        <f>T21-P9</f>
        <v>46821.801</v>
      </c>
      <c r="W21" s="15">
        <f>U21-P9</f>
        <v>47440.301</v>
      </c>
      <c r="X21" s="34" t="s">
        <v>70</v>
      </c>
    </row>
    <row r="22" spans="1:24" ht="28.5" customHeight="1">
      <c r="A22" s="18" t="s">
        <v>60</v>
      </c>
      <c r="B22" s="17">
        <v>7.843</v>
      </c>
      <c r="C22" s="22"/>
      <c r="H22" s="32">
        <f t="shared" si="0"/>
        <v>16</v>
      </c>
      <c r="I22" s="15" t="s">
        <v>74</v>
      </c>
      <c r="J22" s="34" t="s">
        <v>75</v>
      </c>
      <c r="K22" s="35"/>
      <c r="L22" s="35"/>
      <c r="M22" s="35"/>
      <c r="O22" s="15">
        <f>O10+O12</f>
        <v>168.128</v>
      </c>
      <c r="Q22" s="51">
        <v>8</v>
      </c>
      <c r="R22" s="55" t="s">
        <v>48</v>
      </c>
      <c r="S22" s="34" t="s">
        <v>49</v>
      </c>
      <c r="T22" s="47">
        <v>58296</v>
      </c>
      <c r="U22" s="47">
        <v>58948.026</v>
      </c>
      <c r="V22" s="47">
        <f>T22+O28+O30-P27</f>
        <v>58392.929000000004</v>
      </c>
      <c r="W22" s="15">
        <f>U22+O28+O30-P27</f>
        <v>59044.955</v>
      </c>
      <c r="X22" s="34" t="s">
        <v>76</v>
      </c>
    </row>
    <row r="23" spans="1:24" ht="25.5">
      <c r="A23" s="17" t="s">
        <v>77</v>
      </c>
      <c r="B23" s="23">
        <v>168550</v>
      </c>
      <c r="C23" s="22"/>
      <c r="H23" s="32">
        <f t="shared" si="0"/>
        <v>17</v>
      </c>
      <c r="I23" s="15" t="s">
        <v>78</v>
      </c>
      <c r="J23" s="34" t="s">
        <v>79</v>
      </c>
      <c r="K23" s="35">
        <v>154705.196</v>
      </c>
      <c r="L23" s="35">
        <v>155234.54</v>
      </c>
      <c r="M23" s="35"/>
      <c r="N23" s="43" t="s">
        <v>8</v>
      </c>
      <c r="O23" s="44" t="s">
        <v>9</v>
      </c>
      <c r="P23" s="45"/>
      <c r="Q23" s="53"/>
      <c r="R23" s="54"/>
      <c r="S23" s="34" t="s">
        <v>80</v>
      </c>
      <c r="T23" s="47">
        <v>58291</v>
      </c>
      <c r="U23" s="47">
        <v>58678.5</v>
      </c>
      <c r="V23" s="47">
        <f>T23+O28+O30-P27</f>
        <v>58387.929000000004</v>
      </c>
      <c r="W23" s="15">
        <f>U23+O28+O30-P27</f>
        <v>58775.429000000004</v>
      </c>
      <c r="X23" s="34" t="s">
        <v>81</v>
      </c>
    </row>
    <row r="24" spans="8:24" ht="22.5" customHeight="1">
      <c r="H24" s="32">
        <f t="shared" si="0"/>
        <v>18</v>
      </c>
      <c r="I24" s="15" t="s">
        <v>82</v>
      </c>
      <c r="J24" s="34" t="s">
        <v>83</v>
      </c>
      <c r="K24" s="35"/>
      <c r="L24" s="35"/>
      <c r="M24" s="35"/>
      <c r="N24" s="46"/>
      <c r="O24" s="42" t="s">
        <v>10</v>
      </c>
      <c r="P24" s="42" t="s">
        <v>11</v>
      </c>
      <c r="Q24" s="51">
        <v>9</v>
      </c>
      <c r="R24" s="55" t="s">
        <v>84</v>
      </c>
      <c r="S24" s="34" t="s">
        <v>53</v>
      </c>
      <c r="T24" s="47">
        <v>58974.5</v>
      </c>
      <c r="U24" s="47">
        <v>59786</v>
      </c>
      <c r="V24" s="47">
        <f>T24+O28+O30-P27</f>
        <v>59071.429000000004</v>
      </c>
      <c r="W24" s="15">
        <f>U24+O28+O30-P27</f>
        <v>59882.929000000004</v>
      </c>
      <c r="X24" s="34" t="s">
        <v>85</v>
      </c>
    </row>
    <row r="25" spans="8:24" ht="22.5" customHeight="1">
      <c r="H25" s="32">
        <f t="shared" si="0"/>
        <v>19</v>
      </c>
      <c r="I25" s="15" t="s">
        <v>86</v>
      </c>
      <c r="J25" s="34" t="s">
        <v>87</v>
      </c>
      <c r="K25" s="35">
        <v>785</v>
      </c>
      <c r="L25" s="35">
        <v>1555</v>
      </c>
      <c r="M25" s="35"/>
      <c r="N25" s="17" t="s">
        <v>12</v>
      </c>
      <c r="O25" s="17"/>
      <c r="P25" s="17"/>
      <c r="Q25" s="56"/>
      <c r="R25" s="57"/>
      <c r="S25" s="34" t="s">
        <v>88</v>
      </c>
      <c r="T25" s="47">
        <v>58976.5</v>
      </c>
      <c r="U25" s="47">
        <v>59123.5</v>
      </c>
      <c r="V25" s="47">
        <f>T25+O28+O30-P27</f>
        <v>59073.429000000004</v>
      </c>
      <c r="W25" s="15">
        <f>U25+O28+O30-P27</f>
        <v>59220.429000000004</v>
      </c>
      <c r="X25" s="34" t="s">
        <v>89</v>
      </c>
    </row>
    <row r="26" spans="1:24" ht="30.75" customHeight="1">
      <c r="A26" s="24" t="s">
        <v>90</v>
      </c>
      <c r="B26" s="24"/>
      <c r="C26" s="24"/>
      <c r="H26" s="32">
        <f t="shared" si="0"/>
        <v>20</v>
      </c>
      <c r="I26" s="15" t="s">
        <v>91</v>
      </c>
      <c r="J26" s="34" t="s">
        <v>92</v>
      </c>
      <c r="K26" s="35">
        <v>21380</v>
      </c>
      <c r="L26" s="35">
        <v>21945</v>
      </c>
      <c r="M26" s="35"/>
      <c r="N26" s="17" t="s">
        <v>23</v>
      </c>
      <c r="O26" s="17"/>
      <c r="P26" s="17"/>
      <c r="Q26" s="53"/>
      <c r="R26" s="54"/>
      <c r="S26" s="34" t="s">
        <v>93</v>
      </c>
      <c r="T26" s="47">
        <v>59214.5</v>
      </c>
      <c r="U26" s="47">
        <v>59305</v>
      </c>
      <c r="V26" s="47">
        <f>T26+O28+O30-P27</f>
        <v>59311.429000000004</v>
      </c>
      <c r="W26" s="15">
        <f>U26+O28+O30-P27</f>
        <v>59401.929000000004</v>
      </c>
      <c r="X26" s="34" t="s">
        <v>94</v>
      </c>
    </row>
    <row r="27" spans="1:24" ht="21" customHeight="1">
      <c r="A27" s="25" t="s">
        <v>8</v>
      </c>
      <c r="B27" s="25" t="s">
        <v>95</v>
      </c>
      <c r="C27" s="26"/>
      <c r="H27" s="32">
        <f t="shared" si="0"/>
        <v>21</v>
      </c>
      <c r="I27" s="15" t="s">
        <v>96</v>
      </c>
      <c r="J27" s="34" t="s">
        <v>97</v>
      </c>
      <c r="K27" s="35">
        <v>48458</v>
      </c>
      <c r="L27" s="35">
        <v>49087</v>
      </c>
      <c r="M27" s="35"/>
      <c r="N27" s="18" t="s">
        <v>28</v>
      </c>
      <c r="O27" s="17"/>
      <c r="P27" s="17">
        <v>71.199</v>
      </c>
      <c r="Q27" s="51">
        <v>10</v>
      </c>
      <c r="R27" s="55" t="s">
        <v>55</v>
      </c>
      <c r="S27" s="34" t="s">
        <v>56</v>
      </c>
      <c r="T27" s="47"/>
      <c r="U27" s="47"/>
      <c r="W27" s="15"/>
      <c r="X27" s="34" t="s">
        <v>56</v>
      </c>
    </row>
    <row r="28" spans="1:24" ht="24" customHeight="1">
      <c r="A28" s="26"/>
      <c r="B28" s="27"/>
      <c r="C28" s="27"/>
      <c r="H28" s="32">
        <f t="shared" si="0"/>
        <v>22</v>
      </c>
      <c r="I28" s="15" t="s">
        <v>98</v>
      </c>
      <c r="J28" s="34" t="s">
        <v>99</v>
      </c>
      <c r="K28" s="35">
        <v>49177</v>
      </c>
      <c r="L28" s="35">
        <v>50047</v>
      </c>
      <c r="M28" s="35"/>
      <c r="N28" s="18" t="s">
        <v>34</v>
      </c>
      <c r="O28" s="21">
        <v>143.468</v>
      </c>
      <c r="P28" s="22"/>
      <c r="Q28" s="53"/>
      <c r="R28" s="54"/>
      <c r="S28" s="34" t="s">
        <v>56</v>
      </c>
      <c r="T28" s="47"/>
      <c r="U28" s="47"/>
      <c r="W28" s="15"/>
      <c r="X28" s="34" t="s">
        <v>56</v>
      </c>
    </row>
    <row r="29" spans="1:24" ht="25.5">
      <c r="A29" s="26"/>
      <c r="B29" s="28" t="s">
        <v>100</v>
      </c>
      <c r="C29" s="28" t="s">
        <v>101</v>
      </c>
      <c r="H29" s="32">
        <f t="shared" si="0"/>
        <v>23</v>
      </c>
      <c r="I29" s="15" t="s">
        <v>102</v>
      </c>
      <c r="J29" s="34" t="s">
        <v>103</v>
      </c>
      <c r="K29" s="35">
        <v>50089</v>
      </c>
      <c r="L29" s="35">
        <v>50592</v>
      </c>
      <c r="M29" s="35"/>
      <c r="N29" s="18" t="s">
        <v>23</v>
      </c>
      <c r="O29" s="21"/>
      <c r="P29" s="22"/>
      <c r="Q29" s="51">
        <v>11</v>
      </c>
      <c r="R29" s="55" t="s">
        <v>58</v>
      </c>
      <c r="S29" s="34" t="s">
        <v>59</v>
      </c>
      <c r="T29" s="47">
        <v>75626.5</v>
      </c>
      <c r="U29" s="47">
        <v>76313.5</v>
      </c>
      <c r="V29" s="47">
        <f>T29+O28+O30-P27</f>
        <v>75723.429</v>
      </c>
      <c r="W29" s="15">
        <f>U29+O28+O30-P27</f>
        <v>76410.429</v>
      </c>
      <c r="X29" s="34" t="s">
        <v>104</v>
      </c>
    </row>
    <row r="30" spans="1:24" ht="25.5">
      <c r="A30" s="26"/>
      <c r="B30" s="29"/>
      <c r="C30" s="29"/>
      <c r="H30" s="32">
        <f t="shared" si="0"/>
        <v>24</v>
      </c>
      <c r="I30" s="15" t="s">
        <v>105</v>
      </c>
      <c r="J30" s="34" t="s">
        <v>106</v>
      </c>
      <c r="K30" s="35">
        <v>50920</v>
      </c>
      <c r="L30" s="35">
        <v>51875</v>
      </c>
      <c r="M30" s="35"/>
      <c r="N30" s="18" t="s">
        <v>42</v>
      </c>
      <c r="O30" s="17">
        <v>24.66</v>
      </c>
      <c r="P30" s="17"/>
      <c r="Q30" s="53"/>
      <c r="R30" s="54"/>
      <c r="S30" s="34" t="s">
        <v>59</v>
      </c>
      <c r="T30" s="47">
        <v>75626.5</v>
      </c>
      <c r="U30" s="47">
        <v>76313.5</v>
      </c>
      <c r="V30" s="47">
        <f>T30+O28+O30-P27</f>
        <v>75723.429</v>
      </c>
      <c r="W30" s="15">
        <f>U30+O28+O30-P27</f>
        <v>76410.429</v>
      </c>
      <c r="X30" s="34" t="s">
        <v>104</v>
      </c>
    </row>
    <row r="31" spans="1:24" ht="25.5">
      <c r="A31" s="26"/>
      <c r="B31" s="29"/>
      <c r="C31" s="29"/>
      <c r="H31" s="32">
        <f t="shared" si="0"/>
        <v>25</v>
      </c>
      <c r="I31" s="15" t="s">
        <v>107</v>
      </c>
      <c r="J31" s="34" t="s">
        <v>108</v>
      </c>
      <c r="K31" s="35">
        <v>52108</v>
      </c>
      <c r="L31" s="35">
        <v>52960</v>
      </c>
      <c r="M31" s="35"/>
      <c r="N31" s="18" t="s">
        <v>47</v>
      </c>
      <c r="O31" s="17"/>
      <c r="P31" s="17">
        <v>1.076</v>
      </c>
      <c r="Q31" s="51">
        <v>12</v>
      </c>
      <c r="R31" s="55" t="s">
        <v>61</v>
      </c>
      <c r="S31" s="34" t="s">
        <v>62</v>
      </c>
      <c r="T31" s="47">
        <v>77643</v>
      </c>
      <c r="U31" s="47">
        <v>79337</v>
      </c>
      <c r="V31" s="47">
        <f>T31+O28+O30-P27</f>
        <v>77739.929</v>
      </c>
      <c r="W31" s="15">
        <f>U31+O28+O30-P27</f>
        <v>79433.929</v>
      </c>
      <c r="X31" s="34" t="s">
        <v>109</v>
      </c>
    </row>
    <row r="32" spans="1:24" ht="28.5" customHeight="1">
      <c r="A32" s="30" t="s">
        <v>110</v>
      </c>
      <c r="B32" s="31"/>
      <c r="C32" s="31">
        <v>58.661</v>
      </c>
      <c r="G32" s="15">
        <v>41449</v>
      </c>
      <c r="H32" s="32">
        <f t="shared" si="0"/>
        <v>26</v>
      </c>
      <c r="I32" s="15" t="s">
        <v>111</v>
      </c>
      <c r="J32" s="34" t="s">
        <v>112</v>
      </c>
      <c r="K32" s="35">
        <v>53060</v>
      </c>
      <c r="L32" s="35">
        <v>53600</v>
      </c>
      <c r="M32" s="35"/>
      <c r="N32" s="18" t="s">
        <v>50</v>
      </c>
      <c r="O32" s="17"/>
      <c r="P32" s="17">
        <v>56.855</v>
      </c>
      <c r="Q32" s="56"/>
      <c r="R32" s="58"/>
      <c r="S32" s="34" t="s">
        <v>113</v>
      </c>
      <c r="T32" s="47">
        <v>77685</v>
      </c>
      <c r="U32" s="47">
        <v>77755</v>
      </c>
      <c r="V32" s="47">
        <f>T32+O28+O30-P27</f>
        <v>77781.929</v>
      </c>
      <c r="W32" s="15">
        <f>U32+O28+O30-P27</f>
        <v>77851.929</v>
      </c>
      <c r="X32" s="34" t="s">
        <v>114</v>
      </c>
    </row>
    <row r="33" spans="1:24" ht="25.5">
      <c r="A33" s="26" t="s">
        <v>115</v>
      </c>
      <c r="B33" s="26">
        <v>60</v>
      </c>
      <c r="C33" s="31"/>
      <c r="G33" s="15">
        <f>G32-P27</f>
        <v>41377.801</v>
      </c>
      <c r="H33" s="32">
        <f t="shared" si="0"/>
        <v>27</v>
      </c>
      <c r="I33" s="15" t="s">
        <v>116</v>
      </c>
      <c r="J33" s="34" t="s">
        <v>117</v>
      </c>
      <c r="K33" s="35">
        <v>139370</v>
      </c>
      <c r="L33" s="35">
        <v>140340</v>
      </c>
      <c r="M33" s="35"/>
      <c r="N33" s="18" t="s">
        <v>54</v>
      </c>
      <c r="O33" s="17">
        <v>131.747</v>
      </c>
      <c r="P33" s="22"/>
      <c r="Q33" s="56"/>
      <c r="R33" s="58"/>
      <c r="S33" s="34" t="s">
        <v>118</v>
      </c>
      <c r="T33" s="47">
        <v>77805</v>
      </c>
      <c r="U33" s="47">
        <v>77855</v>
      </c>
      <c r="V33" s="47">
        <f>T33+O28+O30-P27</f>
        <v>77901.929</v>
      </c>
      <c r="W33" s="15">
        <f>U33+O28+O30-P27</f>
        <v>77951.929</v>
      </c>
      <c r="X33" s="34" t="s">
        <v>119</v>
      </c>
    </row>
    <row r="34" spans="8:24" ht="25.5">
      <c r="H34" s="32">
        <f t="shared" si="0"/>
        <v>28</v>
      </c>
      <c r="I34" s="15" t="s">
        <v>120</v>
      </c>
      <c r="J34" s="34" t="s">
        <v>121</v>
      </c>
      <c r="K34" s="35">
        <v>147520</v>
      </c>
      <c r="L34" s="35">
        <v>147990</v>
      </c>
      <c r="M34" s="35"/>
      <c r="N34" s="18" t="s">
        <v>23</v>
      </c>
      <c r="O34" s="17"/>
      <c r="P34" s="22"/>
      <c r="Q34" s="56"/>
      <c r="R34" s="58"/>
      <c r="S34" s="34" t="s">
        <v>122</v>
      </c>
      <c r="T34" s="47">
        <v>77923</v>
      </c>
      <c r="U34" s="47">
        <v>78018</v>
      </c>
      <c r="V34" s="47">
        <f>T34+O28+O30-P27</f>
        <v>78019.929</v>
      </c>
      <c r="W34" s="15">
        <f>U34+O28+O30-P27</f>
        <v>78114.929</v>
      </c>
      <c r="X34" s="34" t="s">
        <v>123</v>
      </c>
    </row>
    <row r="35" spans="8:24" ht="25.5">
      <c r="H35" s="32"/>
      <c r="N35" s="18" t="s">
        <v>60</v>
      </c>
      <c r="O35" s="17">
        <v>7.843</v>
      </c>
      <c r="P35" s="22"/>
      <c r="Q35" s="56"/>
      <c r="R35" s="58"/>
      <c r="S35" s="34" t="s">
        <v>124</v>
      </c>
      <c r="T35" s="47">
        <v>78063</v>
      </c>
      <c r="U35" s="47">
        <v>78115.5</v>
      </c>
      <c r="V35" s="47">
        <f>T35+O28+O30-P27</f>
        <v>78159.929</v>
      </c>
      <c r="W35" s="15">
        <f>U35+O28+O30-P27</f>
        <v>78212.429</v>
      </c>
      <c r="X35" s="34" t="s">
        <v>125</v>
      </c>
    </row>
    <row r="36" spans="4:24" ht="25.5">
      <c r="D36" s="15">
        <f>256.722-198.061</f>
        <v>58.66099999999997</v>
      </c>
      <c r="H36" s="32"/>
      <c r="N36" s="23">
        <v>168550</v>
      </c>
      <c r="O36" s="15">
        <f>SUM(O25:O35)</f>
        <v>307.718</v>
      </c>
      <c r="P36" s="47">
        <f>SUM(P25:P35)</f>
        <v>129.13</v>
      </c>
      <c r="Q36" s="56"/>
      <c r="R36" s="58"/>
      <c r="S36" s="34" t="s">
        <v>126</v>
      </c>
      <c r="T36" s="47">
        <v>78164.5</v>
      </c>
      <c r="U36" s="47">
        <v>78215</v>
      </c>
      <c r="V36" s="47">
        <f>T36+O28+O30-P27</f>
        <v>78261.429</v>
      </c>
      <c r="W36" s="15">
        <f>U36+O28+O30-P27</f>
        <v>78311.929</v>
      </c>
      <c r="X36" s="34" t="s">
        <v>127</v>
      </c>
    </row>
    <row r="37" spans="8:24" ht="25.5">
      <c r="H37" s="32"/>
      <c r="N37" s="15">
        <f>N36+O36-P36</f>
        <v>168728.588</v>
      </c>
      <c r="Q37" s="56"/>
      <c r="R37" s="58"/>
      <c r="S37" s="34" t="s">
        <v>128</v>
      </c>
      <c r="T37" s="47">
        <v>78262</v>
      </c>
      <c r="U37" s="47">
        <v>78595</v>
      </c>
      <c r="V37" s="47">
        <f>T37+O28+O30-P27</f>
        <v>78358.929</v>
      </c>
      <c r="W37" s="15">
        <f>U37+O28+O30-P27</f>
        <v>78691.929</v>
      </c>
      <c r="X37" s="34" t="s">
        <v>129</v>
      </c>
    </row>
    <row r="38" spans="14:24" ht="25.5">
      <c r="N38" s="15" t="s">
        <v>69</v>
      </c>
      <c r="Q38" s="53"/>
      <c r="R38" s="54"/>
      <c r="S38" s="34" t="s">
        <v>130</v>
      </c>
      <c r="T38" s="47">
        <v>78806.5</v>
      </c>
      <c r="U38" s="47">
        <v>79235</v>
      </c>
      <c r="V38" s="47">
        <f>T38+O28+O30-P27</f>
        <v>78903.429</v>
      </c>
      <c r="W38" s="15">
        <f>U38+O28+O30-P27</f>
        <v>79331.929</v>
      </c>
      <c r="X38" s="34" t="s">
        <v>131</v>
      </c>
    </row>
    <row r="39" spans="17:24" ht="25.5">
      <c r="Q39" s="51">
        <v>13</v>
      </c>
      <c r="R39" s="55" t="s">
        <v>64</v>
      </c>
      <c r="S39" s="34" t="s">
        <v>65</v>
      </c>
      <c r="T39" s="47">
        <v>86090.5</v>
      </c>
      <c r="U39" s="47">
        <v>86684.58</v>
      </c>
      <c r="V39" s="47">
        <f>T39+O28+O30-P27</f>
        <v>86187.429</v>
      </c>
      <c r="W39" s="15">
        <f>U39+O28+O30-P27</f>
        <v>86781.509</v>
      </c>
      <c r="X39" s="34" t="s">
        <v>132</v>
      </c>
    </row>
    <row r="40" spans="17:24" ht="25.5">
      <c r="Q40" s="53"/>
      <c r="R40" s="54"/>
      <c r="S40" s="34" t="s">
        <v>65</v>
      </c>
      <c r="T40" s="47">
        <v>86090.5</v>
      </c>
      <c r="U40" s="47">
        <v>86684.58</v>
      </c>
      <c r="V40" s="47">
        <f>T40+O28+O30-P27</f>
        <v>86187.429</v>
      </c>
      <c r="W40" s="15">
        <f>U40+O28+O30-P27</f>
        <v>86781.509</v>
      </c>
      <c r="X40" s="34" t="s">
        <v>132</v>
      </c>
    </row>
    <row r="41" spans="17:24" ht="25.5">
      <c r="Q41" s="51">
        <v>14</v>
      </c>
      <c r="R41" s="55" t="s">
        <v>67</v>
      </c>
      <c r="S41" s="34" t="s">
        <v>68</v>
      </c>
      <c r="T41" s="47">
        <v>95523</v>
      </c>
      <c r="U41" s="47">
        <v>95598.538</v>
      </c>
      <c r="V41" s="47">
        <f>T41+O28+O30-P27-P31</f>
        <v>95618.853</v>
      </c>
      <c r="W41" s="15">
        <f>U41+O28+O30-P27-P31</f>
        <v>95694.391</v>
      </c>
      <c r="X41" s="34" t="s">
        <v>133</v>
      </c>
    </row>
    <row r="42" spans="17:24" ht="25.5">
      <c r="Q42" s="53"/>
      <c r="R42" s="54"/>
      <c r="S42" s="34" t="s">
        <v>134</v>
      </c>
      <c r="T42" s="47">
        <v>95445</v>
      </c>
      <c r="U42" s="47">
        <v>95997.893</v>
      </c>
      <c r="V42" s="47">
        <f>T42+O28+O30-P27-P31</f>
        <v>95540.853</v>
      </c>
      <c r="W42" s="15">
        <f>U42+O28+O30-P27-P31</f>
        <v>96093.746</v>
      </c>
      <c r="X42" s="34" t="s">
        <v>135</v>
      </c>
    </row>
    <row r="43" spans="14:24" ht="25.5">
      <c r="N43" s="43" t="s">
        <v>8</v>
      </c>
      <c r="O43" s="44" t="s">
        <v>9</v>
      </c>
      <c r="P43" s="45"/>
      <c r="Q43" s="51">
        <v>15</v>
      </c>
      <c r="R43" s="55" t="s">
        <v>71</v>
      </c>
      <c r="S43" s="34" t="s">
        <v>72</v>
      </c>
      <c r="T43" s="47">
        <v>149870.5</v>
      </c>
      <c r="U43" s="47">
        <v>150784.5</v>
      </c>
      <c r="V43" s="64">
        <f>T43+O56-P56</f>
        <v>150049.088</v>
      </c>
      <c r="W43" s="15">
        <f>U43+O56-P56</f>
        <v>150963.088</v>
      </c>
      <c r="X43" s="34" t="s">
        <v>136</v>
      </c>
    </row>
    <row r="44" spans="14:24" ht="25.5">
      <c r="N44" s="46"/>
      <c r="O44" s="42" t="s">
        <v>10</v>
      </c>
      <c r="P44" s="42" t="s">
        <v>11</v>
      </c>
      <c r="Q44" s="53"/>
      <c r="R44" s="54"/>
      <c r="S44" s="34" t="s">
        <v>72</v>
      </c>
      <c r="T44" s="47">
        <v>149870.5</v>
      </c>
      <c r="U44" s="47">
        <v>150784.5</v>
      </c>
      <c r="V44" s="47">
        <f>T44+O56-P56</f>
        <v>150049.088</v>
      </c>
      <c r="W44" s="15">
        <f>U44+O56-P56</f>
        <v>150963.088</v>
      </c>
      <c r="X44" s="34" t="s">
        <v>136</v>
      </c>
    </row>
    <row r="45" spans="14:24" ht="14.25">
      <c r="N45" s="17" t="s">
        <v>12</v>
      </c>
      <c r="O45" s="17"/>
      <c r="P45" s="17"/>
      <c r="Q45" s="51">
        <v>16</v>
      </c>
      <c r="R45" s="55" t="s">
        <v>137</v>
      </c>
      <c r="S45" s="34" t="s">
        <v>75</v>
      </c>
      <c r="T45" s="47"/>
      <c r="U45" s="47"/>
      <c r="W45" s="15"/>
      <c r="X45" s="34" t="s">
        <v>75</v>
      </c>
    </row>
    <row r="46" spans="14:24" ht="14.25">
      <c r="N46" s="17" t="s">
        <v>23</v>
      </c>
      <c r="O46" s="17"/>
      <c r="P46" s="17"/>
      <c r="Q46" s="53"/>
      <c r="R46" s="54"/>
      <c r="S46" s="34" t="s">
        <v>75</v>
      </c>
      <c r="T46" s="47"/>
      <c r="U46" s="47"/>
      <c r="W46" s="15"/>
      <c r="X46" s="34" t="s">
        <v>75</v>
      </c>
    </row>
    <row r="47" spans="14:24" ht="25.5">
      <c r="N47" s="18" t="s">
        <v>28</v>
      </c>
      <c r="O47" s="17"/>
      <c r="P47" s="17">
        <v>71.199</v>
      </c>
      <c r="Q47" s="51">
        <v>17</v>
      </c>
      <c r="R47" s="55" t="s">
        <v>78</v>
      </c>
      <c r="S47" s="34" t="s">
        <v>79</v>
      </c>
      <c r="T47" s="47">
        <v>154705.196</v>
      </c>
      <c r="U47" s="47">
        <v>155234.54</v>
      </c>
      <c r="V47" s="47">
        <f>T47+O56-P56</f>
        <v>154883.78399999999</v>
      </c>
      <c r="W47" s="15">
        <f>U47+O56-P56</f>
        <v>155413.128</v>
      </c>
      <c r="X47" s="34" t="s">
        <v>138</v>
      </c>
    </row>
    <row r="48" spans="14:24" ht="25.5">
      <c r="N48" s="18" t="s">
        <v>34</v>
      </c>
      <c r="O48" s="21">
        <v>143.468</v>
      </c>
      <c r="P48" s="22"/>
      <c r="Q48" s="53"/>
      <c r="R48" s="54"/>
      <c r="S48" s="34" t="s">
        <v>139</v>
      </c>
      <c r="T48" s="47">
        <v>154705.71</v>
      </c>
      <c r="U48" s="47">
        <v>155234.54</v>
      </c>
      <c r="V48" s="47">
        <f>T48+O56-P56</f>
        <v>154884.29799999998</v>
      </c>
      <c r="W48" s="15">
        <f>U48+O56-P56</f>
        <v>155413.128</v>
      </c>
      <c r="X48" s="34" t="s">
        <v>140</v>
      </c>
    </row>
    <row r="49" spans="14:24" ht="24.75">
      <c r="N49" s="18" t="s">
        <v>23</v>
      </c>
      <c r="O49" s="21"/>
      <c r="P49" s="22"/>
      <c r="Q49" s="51">
        <v>18</v>
      </c>
      <c r="R49" s="55" t="s">
        <v>141</v>
      </c>
      <c r="S49" s="34" t="s">
        <v>83</v>
      </c>
      <c r="T49" s="47"/>
      <c r="U49" s="47"/>
      <c r="W49" s="15"/>
      <c r="X49" s="34" t="s">
        <v>83</v>
      </c>
    </row>
    <row r="50" spans="14:24" ht="25.5">
      <c r="N50" s="18" t="s">
        <v>42</v>
      </c>
      <c r="O50" s="17">
        <v>24.66</v>
      </c>
      <c r="P50" s="17"/>
      <c r="Q50" s="51">
        <v>19</v>
      </c>
      <c r="R50" s="55" t="s">
        <v>86</v>
      </c>
      <c r="S50" s="34" t="s">
        <v>87</v>
      </c>
      <c r="T50" s="47">
        <v>785</v>
      </c>
      <c r="U50" s="47">
        <v>1555</v>
      </c>
      <c r="V50" s="47">
        <v>785</v>
      </c>
      <c r="W50" s="47">
        <v>1555</v>
      </c>
      <c r="X50" s="34" t="s">
        <v>142</v>
      </c>
    </row>
    <row r="51" spans="14:24" ht="25.5">
      <c r="N51" s="18" t="s">
        <v>47</v>
      </c>
      <c r="O51" s="17"/>
      <c r="P51" s="17">
        <v>1.076</v>
      </c>
      <c r="Q51" s="53"/>
      <c r="R51" s="54"/>
      <c r="S51" s="34" t="s">
        <v>143</v>
      </c>
      <c r="T51" s="47">
        <v>790</v>
      </c>
      <c r="U51" s="47">
        <v>1595</v>
      </c>
      <c r="V51" s="47">
        <v>790</v>
      </c>
      <c r="W51" s="47">
        <v>1595</v>
      </c>
      <c r="X51" s="34" t="s">
        <v>144</v>
      </c>
    </row>
    <row r="52" spans="14:24" ht="25.5">
      <c r="N52" s="18" t="s">
        <v>50</v>
      </c>
      <c r="O52" s="17"/>
      <c r="P52" s="17">
        <v>56.855</v>
      </c>
      <c r="Q52" s="51">
        <v>20</v>
      </c>
      <c r="R52" s="55" t="s">
        <v>91</v>
      </c>
      <c r="S52" s="34" t="s">
        <v>92</v>
      </c>
      <c r="T52" s="47">
        <v>21380</v>
      </c>
      <c r="U52" s="47">
        <v>21945</v>
      </c>
      <c r="V52" s="47">
        <f>T52-P47</f>
        <v>21308.801</v>
      </c>
      <c r="W52" s="15">
        <f>U52-P47</f>
        <v>21873.801</v>
      </c>
      <c r="X52" s="34" t="s">
        <v>145</v>
      </c>
    </row>
    <row r="53" spans="14:24" ht="25.5">
      <c r="N53" s="18" t="s">
        <v>54</v>
      </c>
      <c r="O53" s="17">
        <v>131.747</v>
      </c>
      <c r="P53" s="22"/>
      <c r="Q53" s="53"/>
      <c r="R53" s="54"/>
      <c r="S53" s="34" t="s">
        <v>146</v>
      </c>
      <c r="T53" s="47">
        <v>21355</v>
      </c>
      <c r="U53" s="47">
        <v>21990</v>
      </c>
      <c r="V53" s="47">
        <f>T53-P47</f>
        <v>21283.801</v>
      </c>
      <c r="W53" s="15">
        <f>U53-P47</f>
        <v>21918.801</v>
      </c>
      <c r="X53" s="34" t="s">
        <v>147</v>
      </c>
    </row>
    <row r="54" spans="14:24" ht="25.5">
      <c r="N54" s="18" t="s">
        <v>23</v>
      </c>
      <c r="O54" s="17"/>
      <c r="P54" s="22"/>
      <c r="Q54" s="51">
        <v>21</v>
      </c>
      <c r="R54" s="55" t="s">
        <v>148</v>
      </c>
      <c r="S54" s="34" t="s">
        <v>97</v>
      </c>
      <c r="T54" s="47">
        <v>48458</v>
      </c>
      <c r="U54" s="47">
        <v>49087</v>
      </c>
      <c r="V54" s="47">
        <f>T54-P47</f>
        <v>48386.801</v>
      </c>
      <c r="W54" s="15">
        <f>U54-P47</f>
        <v>49015.801</v>
      </c>
      <c r="X54" s="34" t="s">
        <v>149</v>
      </c>
    </row>
    <row r="55" spans="14:24" ht="25.5">
      <c r="N55" s="18" t="s">
        <v>60</v>
      </c>
      <c r="O55" s="17">
        <v>7.843</v>
      </c>
      <c r="P55" s="22"/>
      <c r="Q55" s="53"/>
      <c r="R55" s="54"/>
      <c r="S55" s="34" t="s">
        <v>150</v>
      </c>
      <c r="T55" s="47">
        <v>48480</v>
      </c>
      <c r="U55" s="47">
        <v>49085</v>
      </c>
      <c r="V55" s="47">
        <f>T55-P47</f>
        <v>48408.801</v>
      </c>
      <c r="W55" s="15">
        <f>U55-P47</f>
        <v>49013.801</v>
      </c>
      <c r="X55" s="34" t="s">
        <v>151</v>
      </c>
    </row>
    <row r="56" spans="14:24" ht="25.5">
      <c r="N56" s="23">
        <v>168550</v>
      </c>
      <c r="O56" s="15">
        <f>SUM(O45:O55)</f>
        <v>307.718</v>
      </c>
      <c r="P56" s="47">
        <f>SUM(P45:P55)</f>
        <v>129.13</v>
      </c>
      <c r="Q56" s="51">
        <v>22</v>
      </c>
      <c r="R56" s="55" t="s">
        <v>152</v>
      </c>
      <c r="S56" s="34" t="s">
        <v>99</v>
      </c>
      <c r="T56" s="47">
        <v>49177</v>
      </c>
      <c r="U56" s="47">
        <v>50047</v>
      </c>
      <c r="V56" s="47">
        <f>T56-P47</f>
        <v>49105.801</v>
      </c>
      <c r="W56" s="15">
        <f>U56-P47</f>
        <v>49975.801</v>
      </c>
      <c r="X56" s="34" t="s">
        <v>153</v>
      </c>
    </row>
    <row r="57" spans="14:24" ht="25.5">
      <c r="N57" s="15">
        <f>N56+O56-P56</f>
        <v>168728.588</v>
      </c>
      <c r="Q57" s="53"/>
      <c r="R57" s="54"/>
      <c r="S57" s="34" t="s">
        <v>154</v>
      </c>
      <c r="T57" s="47">
        <v>49210</v>
      </c>
      <c r="U57" s="47">
        <v>50040</v>
      </c>
      <c r="V57" s="47">
        <f>T57-P47</f>
        <v>49138.801</v>
      </c>
      <c r="W57" s="15">
        <f>U57-P47</f>
        <v>49968.801</v>
      </c>
      <c r="X57" s="34" t="s">
        <v>155</v>
      </c>
    </row>
    <row r="58" spans="14:24" ht="16.5" customHeight="1">
      <c r="N58" s="15" t="s">
        <v>69</v>
      </c>
      <c r="Q58" s="51">
        <v>23</v>
      </c>
      <c r="R58" s="55" t="s">
        <v>102</v>
      </c>
      <c r="S58" s="34" t="s">
        <v>103</v>
      </c>
      <c r="T58" s="47">
        <v>50089</v>
      </c>
      <c r="U58" s="47">
        <v>50592</v>
      </c>
      <c r="V58" s="47">
        <f>T58+O48-P47</f>
        <v>50161.269</v>
      </c>
      <c r="W58" s="15">
        <f>U58+O48-P47</f>
        <v>50664.269</v>
      </c>
      <c r="X58" s="34" t="s">
        <v>156</v>
      </c>
    </row>
    <row r="59" spans="17:24" ht="18.75" customHeight="1">
      <c r="Q59" s="56"/>
      <c r="R59" s="58"/>
      <c r="S59" s="34" t="s">
        <v>157</v>
      </c>
      <c r="T59" s="47">
        <v>50750</v>
      </c>
      <c r="U59" s="47">
        <v>50895</v>
      </c>
      <c r="V59" s="47">
        <f>T59+O48-P47</f>
        <v>50822.269</v>
      </c>
      <c r="W59" s="15">
        <f>U59+O48-P47</f>
        <v>50967.269</v>
      </c>
      <c r="X59" s="34" t="s">
        <v>158</v>
      </c>
    </row>
    <row r="60" spans="14:24" ht="25.5">
      <c r="N60" s="43" t="s">
        <v>8</v>
      </c>
      <c r="O60" s="44" t="s">
        <v>9</v>
      </c>
      <c r="P60" s="45"/>
      <c r="Q60" s="53"/>
      <c r="R60" s="54"/>
      <c r="S60" s="34" t="s">
        <v>159</v>
      </c>
      <c r="T60" s="47">
        <v>50123</v>
      </c>
      <c r="U60" s="47">
        <v>50906</v>
      </c>
      <c r="V60" s="47">
        <f>T60+O48-P47</f>
        <v>50195.269</v>
      </c>
      <c r="W60" s="15">
        <f>U60+O48-P47</f>
        <v>50978.269</v>
      </c>
      <c r="X60" s="34" t="s">
        <v>160</v>
      </c>
    </row>
    <row r="61" spans="14:24" ht="25.5">
      <c r="N61" s="46"/>
      <c r="O61" s="42" t="s">
        <v>10</v>
      </c>
      <c r="P61" s="42" t="s">
        <v>11</v>
      </c>
      <c r="Q61" s="51">
        <v>24</v>
      </c>
      <c r="R61" s="55" t="s">
        <v>105</v>
      </c>
      <c r="S61" s="34" t="s">
        <v>161</v>
      </c>
      <c r="T61" s="47">
        <v>50920</v>
      </c>
      <c r="U61" s="47">
        <v>51878</v>
      </c>
      <c r="V61" s="47">
        <f>T61+O48-P47</f>
        <v>50992.269</v>
      </c>
      <c r="W61" s="15">
        <f>U61+O48-P47</f>
        <v>51950.269</v>
      </c>
      <c r="X61" s="34" t="s">
        <v>162</v>
      </c>
    </row>
    <row r="62" spans="14:24" ht="25.5">
      <c r="N62" s="17" t="s">
        <v>12</v>
      </c>
      <c r="O62" s="17"/>
      <c r="P62" s="17"/>
      <c r="Q62" s="53"/>
      <c r="R62" s="54"/>
      <c r="S62" s="34" t="s">
        <v>163</v>
      </c>
      <c r="T62" s="47">
        <v>50975</v>
      </c>
      <c r="U62" s="47">
        <v>51878</v>
      </c>
      <c r="V62" s="47">
        <f>T62+O48-P47</f>
        <v>51047.269</v>
      </c>
      <c r="W62" s="15">
        <f>U62+O48-P47</f>
        <v>51950.269</v>
      </c>
      <c r="X62" s="34" t="s">
        <v>164</v>
      </c>
    </row>
    <row r="63" spans="14:24" ht="25.5">
      <c r="N63" s="17" t="s">
        <v>23</v>
      </c>
      <c r="O63" s="17"/>
      <c r="P63" s="17"/>
      <c r="Q63" s="51">
        <v>25</v>
      </c>
      <c r="R63" s="55" t="s">
        <v>107</v>
      </c>
      <c r="S63" s="34" t="s">
        <v>108</v>
      </c>
      <c r="T63" s="47">
        <v>52108</v>
      </c>
      <c r="U63" s="47">
        <v>52960</v>
      </c>
      <c r="V63" s="47">
        <f>T63+O48-P47</f>
        <v>52180.269</v>
      </c>
      <c r="W63" s="15">
        <f>U63+O48-P47</f>
        <v>53032.269</v>
      </c>
      <c r="X63" s="34" t="s">
        <v>165</v>
      </c>
    </row>
    <row r="64" spans="14:24" ht="25.5">
      <c r="N64" s="18" t="s">
        <v>28</v>
      </c>
      <c r="O64" s="17"/>
      <c r="P64" s="17">
        <v>71.199</v>
      </c>
      <c r="Q64" s="53"/>
      <c r="R64" s="54"/>
      <c r="S64" s="34" t="s">
        <v>166</v>
      </c>
      <c r="T64" s="47">
        <v>52110</v>
      </c>
      <c r="U64" s="47">
        <v>52960</v>
      </c>
      <c r="V64" s="47">
        <f>T64+O65-P64</f>
        <v>52182.269</v>
      </c>
      <c r="W64" s="15">
        <f>U64+O65-P64</f>
        <v>53032.269</v>
      </c>
      <c r="X64" s="34" t="s">
        <v>167</v>
      </c>
    </row>
    <row r="65" spans="14:24" ht="25.5">
      <c r="N65" s="18" t="s">
        <v>34</v>
      </c>
      <c r="O65" s="21">
        <v>143.468</v>
      </c>
      <c r="P65" s="22"/>
      <c r="Q65" s="51">
        <v>26</v>
      </c>
      <c r="R65" s="55" t="s">
        <v>111</v>
      </c>
      <c r="S65" s="34" t="s">
        <v>112</v>
      </c>
      <c r="T65" s="47">
        <v>53060</v>
      </c>
      <c r="U65" s="47">
        <v>53600</v>
      </c>
      <c r="V65" s="47">
        <f>T65+O65-P64</f>
        <v>53132.269</v>
      </c>
      <c r="W65" s="15">
        <f>U65+O65-P64</f>
        <v>53672.269</v>
      </c>
      <c r="X65" s="34" t="s">
        <v>168</v>
      </c>
    </row>
    <row r="66" spans="14:24" ht="25.5">
      <c r="N66" s="18" t="s">
        <v>23</v>
      </c>
      <c r="O66" s="21"/>
      <c r="P66" s="22"/>
      <c r="Q66" s="53"/>
      <c r="R66" s="54"/>
      <c r="S66" s="34" t="s">
        <v>169</v>
      </c>
      <c r="T66" s="47">
        <v>53077</v>
      </c>
      <c r="U66" s="47">
        <v>53583</v>
      </c>
      <c r="V66" s="47">
        <f>T66+O65-P64</f>
        <v>53149.269</v>
      </c>
      <c r="W66" s="15">
        <f>U66+O65-P64</f>
        <v>53655.269</v>
      </c>
      <c r="X66" s="34" t="s">
        <v>170</v>
      </c>
    </row>
    <row r="67" spans="14:24" ht="25.5">
      <c r="N67" s="18" t="s">
        <v>42</v>
      </c>
      <c r="O67" s="17">
        <v>24.66</v>
      </c>
      <c r="P67" s="17"/>
      <c r="Q67" s="51">
        <v>27</v>
      </c>
      <c r="R67" s="55" t="s">
        <v>116</v>
      </c>
      <c r="S67" s="34" t="s">
        <v>117</v>
      </c>
      <c r="T67" s="47">
        <v>139370</v>
      </c>
      <c r="U67" s="47">
        <v>140340</v>
      </c>
      <c r="V67" s="47">
        <f>T67+O65+O67+O70-P64-P68-P69</f>
        <v>139540.745</v>
      </c>
      <c r="W67" s="15">
        <f>U67+O65+O67+O70-P64-P68-P69</f>
        <v>140510.745</v>
      </c>
      <c r="X67" s="34" t="s">
        <v>171</v>
      </c>
    </row>
    <row r="68" spans="14:24" ht="25.5">
      <c r="N68" s="18" t="s">
        <v>47</v>
      </c>
      <c r="O68" s="17"/>
      <c r="P68" s="17">
        <v>1.076</v>
      </c>
      <c r="Q68" s="53"/>
      <c r="R68" s="54"/>
      <c r="S68" s="34" t="s">
        <v>172</v>
      </c>
      <c r="T68" s="47">
        <v>139360</v>
      </c>
      <c r="U68" s="47">
        <v>140320</v>
      </c>
      <c r="V68" s="47">
        <f>T68+O65+O67+O70-P64-P68-P69</f>
        <v>139530.745</v>
      </c>
      <c r="W68" s="15">
        <f>U68+O65+O67+O70-P64-P68-P69</f>
        <v>140490.745</v>
      </c>
      <c r="X68" s="34" t="s">
        <v>173</v>
      </c>
    </row>
    <row r="69" spans="14:24" ht="25.5">
      <c r="N69" s="18" t="s">
        <v>50</v>
      </c>
      <c r="O69" s="17"/>
      <c r="P69" s="17">
        <v>56.855</v>
      </c>
      <c r="Q69" s="51">
        <v>28</v>
      </c>
      <c r="R69" s="55" t="s">
        <v>120</v>
      </c>
      <c r="S69" s="34" t="s">
        <v>121</v>
      </c>
      <c r="T69" s="47">
        <v>147520</v>
      </c>
      <c r="U69" s="47">
        <v>147990</v>
      </c>
      <c r="V69" s="47">
        <f>T69+O65+O67+O70-P64-P68-P69</f>
        <v>147690.745</v>
      </c>
      <c r="W69" s="15">
        <f>U69+O65+O67+O70-P64-P68-P69</f>
        <v>148160.745</v>
      </c>
      <c r="X69" s="34" t="s">
        <v>174</v>
      </c>
    </row>
    <row r="70" spans="14:24" ht="25.5">
      <c r="N70" s="18" t="s">
        <v>54</v>
      </c>
      <c r="O70" s="17">
        <v>131.747</v>
      </c>
      <c r="P70" s="22"/>
      <c r="Q70" s="53"/>
      <c r="R70" s="54"/>
      <c r="S70" s="34" t="s">
        <v>175</v>
      </c>
      <c r="T70" s="47">
        <v>147520</v>
      </c>
      <c r="U70" s="47">
        <v>148075</v>
      </c>
      <c r="V70" s="47">
        <f>T70+O65+O67+O70-P64-P68-P69</f>
        <v>147690.745</v>
      </c>
      <c r="W70" s="15">
        <f>U70+O65+O67+O70-P64-P68-P69</f>
        <v>148245.745</v>
      </c>
      <c r="X70" s="34" t="s">
        <v>176</v>
      </c>
    </row>
    <row r="71" spans="14:16" ht="14.25">
      <c r="N71" s="18" t="s">
        <v>23</v>
      </c>
      <c r="O71" s="17"/>
      <c r="P71" s="22"/>
    </row>
    <row r="72" spans="14:16" ht="25.5">
      <c r="N72" s="18" t="s">
        <v>60</v>
      </c>
      <c r="O72" s="17">
        <v>7.843</v>
      </c>
      <c r="P72" s="22"/>
    </row>
    <row r="73" spans="14:16" ht="14.25">
      <c r="N73" s="23">
        <v>168550</v>
      </c>
      <c r="O73" s="15">
        <f>SUM(O62:O72)</f>
        <v>307.718</v>
      </c>
      <c r="P73" s="47">
        <f>SUM(P62:P72)</f>
        <v>129.13</v>
      </c>
    </row>
    <row r="74" ht="14.25">
      <c r="N74" s="15">
        <f>N73+O73-P73</f>
        <v>168728.588</v>
      </c>
    </row>
    <row r="75" ht="14.25">
      <c r="N75" s="15" t="s">
        <v>69</v>
      </c>
    </row>
  </sheetData>
  <sheetProtection/>
  <mergeCells count="77">
    <mergeCell ref="O5:P5"/>
    <mergeCell ref="T7:U7"/>
    <mergeCell ref="V7:W7"/>
    <mergeCell ref="O23:P23"/>
    <mergeCell ref="O43:P43"/>
    <mergeCell ref="O60:P60"/>
    <mergeCell ref="A2:A6"/>
    <mergeCell ref="A27:A31"/>
    <mergeCell ref="B4:B6"/>
    <mergeCell ref="B29:B31"/>
    <mergeCell ref="C4:C6"/>
    <mergeCell ref="C29:C31"/>
    <mergeCell ref="E2:E6"/>
    <mergeCell ref="F4:F6"/>
    <mergeCell ref="G4:G6"/>
    <mergeCell ref="N5:N6"/>
    <mergeCell ref="N23:N24"/>
    <mergeCell ref="N43:N44"/>
    <mergeCell ref="N60:N61"/>
    <mergeCell ref="Q8:Q9"/>
    <mergeCell ref="Q10:Q11"/>
    <mergeCell ref="Q12:Q13"/>
    <mergeCell ref="Q14:Q15"/>
    <mergeCell ref="Q16:Q17"/>
    <mergeCell ref="Q18:Q19"/>
    <mergeCell ref="Q20:Q21"/>
    <mergeCell ref="Q22:Q23"/>
    <mergeCell ref="Q24:Q26"/>
    <mergeCell ref="Q27:Q28"/>
    <mergeCell ref="Q29:Q30"/>
    <mergeCell ref="Q31:Q38"/>
    <mergeCell ref="Q39:Q40"/>
    <mergeCell ref="Q41:Q42"/>
    <mergeCell ref="Q43:Q44"/>
    <mergeCell ref="Q45:Q46"/>
    <mergeCell ref="Q47:Q48"/>
    <mergeCell ref="Q50:Q51"/>
    <mergeCell ref="Q52:Q53"/>
    <mergeCell ref="Q54:Q55"/>
    <mergeCell ref="Q56:Q57"/>
    <mergeCell ref="Q58:Q60"/>
    <mergeCell ref="Q61:Q62"/>
    <mergeCell ref="Q63:Q64"/>
    <mergeCell ref="Q65:Q66"/>
    <mergeCell ref="Q67:Q68"/>
    <mergeCell ref="Q69:Q70"/>
    <mergeCell ref="R8:R9"/>
    <mergeCell ref="R10:R11"/>
    <mergeCell ref="R12:R13"/>
    <mergeCell ref="R14:R15"/>
    <mergeCell ref="R16:R17"/>
    <mergeCell ref="R18:R19"/>
    <mergeCell ref="R20:R21"/>
    <mergeCell ref="R22:R23"/>
    <mergeCell ref="R24:R26"/>
    <mergeCell ref="R27:R28"/>
    <mergeCell ref="R29:R30"/>
    <mergeCell ref="R31:R38"/>
    <mergeCell ref="R39:R40"/>
    <mergeCell ref="R41:R42"/>
    <mergeCell ref="R43:R44"/>
    <mergeCell ref="R45:R46"/>
    <mergeCell ref="R47:R48"/>
    <mergeCell ref="R50:R51"/>
    <mergeCell ref="R52:R53"/>
    <mergeCell ref="R54:R55"/>
    <mergeCell ref="R56:R57"/>
    <mergeCell ref="R58:R60"/>
    <mergeCell ref="R61:R62"/>
    <mergeCell ref="R63:R64"/>
    <mergeCell ref="R65:R66"/>
    <mergeCell ref="R67:R68"/>
    <mergeCell ref="R69:R70"/>
    <mergeCell ref="B27:C28"/>
    <mergeCell ref="E20:G21"/>
    <mergeCell ref="B2:C3"/>
    <mergeCell ref="F2:G3"/>
  </mergeCells>
  <printOptions horizontalCentered="1"/>
  <pageMargins left="0.59" right="0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B5" sqref="B5"/>
    </sheetView>
  </sheetViews>
  <sheetFormatPr defaultColWidth="8.75390625" defaultRowHeight="14.25"/>
  <cols>
    <col min="1" max="1" width="6.375" style="0" customWidth="1"/>
    <col min="2" max="2" width="20.375" style="0" customWidth="1"/>
    <col min="3" max="4" width="29.75390625" style="0" customWidth="1"/>
    <col min="5" max="5" width="9.625" style="0" customWidth="1"/>
  </cols>
  <sheetData>
    <row r="1" spans="1:5" ht="65.25" customHeight="1">
      <c r="A1" s="1" t="s">
        <v>177</v>
      </c>
      <c r="B1" s="1"/>
      <c r="C1" s="1"/>
      <c r="D1" s="1"/>
      <c r="E1" s="1"/>
    </row>
    <row r="2" spans="1:5" ht="36" customHeight="1">
      <c r="A2" s="2" t="s">
        <v>178</v>
      </c>
      <c r="B2" s="2" t="s">
        <v>179</v>
      </c>
      <c r="C2" s="3" t="s">
        <v>180</v>
      </c>
      <c r="D2" s="3" t="s">
        <v>181</v>
      </c>
      <c r="E2" s="11" t="s">
        <v>182</v>
      </c>
    </row>
    <row r="3" spans="1:5" ht="26.25" customHeight="1">
      <c r="A3" s="4"/>
      <c r="B3" s="5" t="s">
        <v>183</v>
      </c>
      <c r="C3" s="6" t="s">
        <v>184</v>
      </c>
      <c r="D3" s="6" t="s">
        <v>185</v>
      </c>
      <c r="E3" s="12"/>
    </row>
    <row r="4" spans="1:5" ht="24" customHeight="1">
      <c r="A4" s="7">
        <v>1</v>
      </c>
      <c r="B4" s="8" t="s">
        <v>186</v>
      </c>
      <c r="C4" s="9" t="s">
        <v>187</v>
      </c>
      <c r="D4" s="8" t="s">
        <v>188</v>
      </c>
      <c r="E4" s="11"/>
    </row>
    <row r="5" spans="1:5" ht="24" customHeight="1">
      <c r="A5" s="7">
        <v>2</v>
      </c>
      <c r="B5" s="8" t="s">
        <v>189</v>
      </c>
      <c r="C5" s="9" t="s">
        <v>190</v>
      </c>
      <c r="D5" s="8" t="s">
        <v>188</v>
      </c>
      <c r="E5" s="13"/>
    </row>
    <row r="6" spans="1:5" ht="24" customHeight="1">
      <c r="A6" s="7">
        <v>3</v>
      </c>
      <c r="B6" s="8" t="s">
        <v>191</v>
      </c>
      <c r="C6" s="9" t="s">
        <v>192</v>
      </c>
      <c r="D6" s="8" t="s">
        <v>193</v>
      </c>
      <c r="E6" s="13"/>
    </row>
    <row r="7" spans="1:5" ht="24" customHeight="1">
      <c r="A7" s="7">
        <v>4</v>
      </c>
      <c r="B7" s="8" t="s">
        <v>194</v>
      </c>
      <c r="C7" s="9" t="s">
        <v>195</v>
      </c>
      <c r="D7" s="8" t="s">
        <v>196</v>
      </c>
      <c r="E7" s="13"/>
    </row>
    <row r="8" spans="1:5" ht="24" customHeight="1">
      <c r="A8" s="7">
        <v>5</v>
      </c>
      <c r="B8" s="8" t="s">
        <v>197</v>
      </c>
      <c r="C8" s="9" t="s">
        <v>198</v>
      </c>
      <c r="D8" s="8" t="s">
        <v>199</v>
      </c>
      <c r="E8" s="13"/>
    </row>
    <row r="9" spans="1:5" ht="24" customHeight="1">
      <c r="A9" s="7">
        <v>6</v>
      </c>
      <c r="B9" s="8" t="s">
        <v>200</v>
      </c>
      <c r="C9" s="10" t="s">
        <v>201</v>
      </c>
      <c r="D9" s="8" t="s">
        <v>202</v>
      </c>
      <c r="E9" s="13"/>
    </row>
    <row r="10" spans="1:5" ht="24" customHeight="1">
      <c r="A10" s="7">
        <v>7</v>
      </c>
      <c r="B10" s="8" t="s">
        <v>203</v>
      </c>
      <c r="C10" s="8" t="s">
        <v>204</v>
      </c>
      <c r="D10" s="8" t="s">
        <v>205</v>
      </c>
      <c r="E10" s="13"/>
    </row>
    <row r="11" spans="1:5" ht="24" customHeight="1">
      <c r="A11" s="7">
        <v>8</v>
      </c>
      <c r="B11" s="8" t="s">
        <v>206</v>
      </c>
      <c r="C11" s="8" t="s">
        <v>207</v>
      </c>
      <c r="D11" s="8" t="s">
        <v>208</v>
      </c>
      <c r="E11" s="13"/>
    </row>
    <row r="12" spans="1:5" ht="24" customHeight="1">
      <c r="A12" s="7">
        <v>9</v>
      </c>
      <c r="B12" s="8" t="s">
        <v>209</v>
      </c>
      <c r="C12" s="10" t="s">
        <v>210</v>
      </c>
      <c r="D12" s="8" t="s">
        <v>211</v>
      </c>
      <c r="E12" s="14"/>
    </row>
    <row r="13" spans="1:5" ht="24" customHeight="1">
      <c r="A13" s="7">
        <v>10</v>
      </c>
      <c r="B13" s="8" t="s">
        <v>212</v>
      </c>
      <c r="C13" s="10" t="s">
        <v>213</v>
      </c>
      <c r="D13" s="8" t="s">
        <v>214</v>
      </c>
      <c r="E13" s="14"/>
    </row>
    <row r="14" spans="1:5" ht="24" customHeight="1">
      <c r="A14" s="7">
        <v>11</v>
      </c>
      <c r="B14" s="8" t="s">
        <v>215</v>
      </c>
      <c r="C14" s="10" t="s">
        <v>216</v>
      </c>
      <c r="D14" s="8" t="s">
        <v>217</v>
      </c>
      <c r="E14" s="14"/>
    </row>
    <row r="15" spans="1:5" ht="24" customHeight="1">
      <c r="A15" s="7">
        <v>12</v>
      </c>
      <c r="B15" s="8" t="s">
        <v>218</v>
      </c>
      <c r="C15" s="10" t="s">
        <v>219</v>
      </c>
      <c r="D15" s="8" t="s">
        <v>220</v>
      </c>
      <c r="E15" s="14"/>
    </row>
    <row r="16" spans="1:5" ht="24" customHeight="1">
      <c r="A16" s="7">
        <v>13</v>
      </c>
      <c r="B16" s="8" t="s">
        <v>221</v>
      </c>
      <c r="C16" s="10" t="s">
        <v>222</v>
      </c>
      <c r="D16" s="8" t="s">
        <v>220</v>
      </c>
      <c r="E16" s="14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陈均栋</dc:creator>
  <cp:keywords/>
  <dc:description/>
  <cp:lastModifiedBy>范晔</cp:lastModifiedBy>
  <cp:lastPrinted>2022-12-11T03:13:45Z</cp:lastPrinted>
  <dcterms:created xsi:type="dcterms:W3CDTF">2011-09-22T09:32:40Z</dcterms:created>
  <dcterms:modified xsi:type="dcterms:W3CDTF">2024-01-22T08:36:55Z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2052-11.8.2.10624</vt:lpwstr>
  </property>
  <property fmtid="{D5CDD505-2E9C-101B-9397-08002B2CF9AE}" pid="3" name="KSORubyTemplate">
    <vt:lpwstr>11</vt:lpwstr>
  </property>
  <property fmtid="{D5CDD505-2E9C-101B-9397-08002B2CF9AE}" pid="4" name="I">
    <vt:lpwstr>DA0F5994941E455A8816F4710DC9410A</vt:lpwstr>
  </property>
  <property fmtid="{D5CDD505-2E9C-101B-9397-08002B2CF9AE}" pid="5" name="퀀_generated_2.-2147483648">
    <vt:i4>2052</vt:i4>
  </property>
</Properties>
</file>