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Sheet1" sheetId="1" state="hidden" r:id="rId1"/>
    <sheet name="南天路" sheetId="7" r:id="rId2"/>
  </sheets>
  <definedNames>
    <definedName name="_xlnm._FilterDatabase" localSheetId="1" hidden="1">南天路!$A$3:$H$93</definedName>
    <definedName name="_xlnm.Print_Area" localSheetId="0">Sheet1!$A$1:$M$69</definedName>
    <definedName name="_xlnm.Print_Area" localSheetId="1">南天路!$A$2:$H$93</definedName>
    <definedName name="_xlnm.Print_Titles" localSheetId="0">Sheet1!$1:$4</definedName>
    <definedName name="_xlnm.Print_Titles" localSheetId="1">南天路!$2:$3</definedName>
  </definedNames>
  <calcPr calcId="144525"/>
</workbook>
</file>

<file path=xl/sharedStrings.xml><?xml version="1.0" encoding="utf-8"?>
<sst xmlns="http://schemas.openxmlformats.org/spreadsheetml/2006/main" count="529" uniqueCount="424">
  <si>
    <t>广西高速公路桥梁和隧道情况统计表</t>
  </si>
  <si>
    <t>填报单位（加盖公章）：</t>
  </si>
  <si>
    <t>序
号</t>
  </si>
  <si>
    <t>项目名称</t>
  </si>
  <si>
    <t>批准项目
开始收费时间</t>
  </si>
  <si>
    <t>项目实际通车
开始收费时间</t>
  </si>
  <si>
    <t>批准收费里程
（公里）</t>
  </si>
  <si>
    <t>项目施工图设计
批复（批准文号）</t>
  </si>
  <si>
    <t>桥梁或隧道情况</t>
  </si>
  <si>
    <t>桥梁或隧道附近前、后的收费站情况</t>
  </si>
  <si>
    <t>桥梁或隧道名称</t>
  </si>
  <si>
    <t>起止桩号</t>
  </si>
  <si>
    <t>总长度
（米）</t>
  </si>
  <si>
    <t>前收费站名</t>
  </si>
  <si>
    <t>互通中心桩号</t>
  </si>
  <si>
    <t>后收费站名</t>
  </si>
  <si>
    <t>南宁至坛洛高速公路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</si>
  <si>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003.12.28</t>
    </r>
  </si>
  <si>
    <t>2003.12.28</t>
  </si>
  <si>
    <t>交基建函[2001]948号</t>
  </si>
  <si>
    <t>托洲大桥</t>
  </si>
  <si>
    <t>K37+577～K38+154</t>
  </si>
  <si>
    <t>沙井站</t>
  </si>
  <si>
    <t>K35+870  K10+889.907</t>
  </si>
  <si>
    <t>石埠站</t>
  </si>
  <si>
    <t>K44+320 K2+444.157</t>
  </si>
  <si>
    <t>柳王路柳州至小平阳段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</si>
  <si>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998.12.8</t>
    </r>
  </si>
  <si>
    <t>交公路发[1996]922号</t>
  </si>
  <si>
    <t>洛维大桥</t>
  </si>
  <si>
    <t>K1267+391～K1268+089</t>
  </si>
  <si>
    <t>柳州东站</t>
  </si>
  <si>
    <t>K1263+316</t>
  </si>
  <si>
    <t>新兴站</t>
  </si>
  <si>
    <t>K1278+640</t>
  </si>
  <si>
    <t>柳州市国道过境公路雒容至洛满段高速公路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</si>
  <si>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006.10.17</t>
    </r>
  </si>
  <si>
    <t>交基建函[2004]165号</t>
  </si>
  <si>
    <t>螺丝岭大桥</t>
  </si>
  <si>
    <t>K946+307～K946+959</t>
  </si>
  <si>
    <t>柳州北站</t>
  </si>
  <si>
    <t>K941+233</t>
  </si>
  <si>
    <t>洛满东站</t>
  </si>
  <si>
    <t>K954+621</t>
  </si>
  <si>
    <t>平乐至钟山高速公路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</si>
  <si>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006.12.28</t>
    </r>
  </si>
  <si>
    <t>交基建函[2003]856号</t>
  </si>
  <si>
    <t>水冲口隧道</t>
  </si>
  <si>
    <t>K2629+265～K2627+860</t>
  </si>
  <si>
    <t>同安站</t>
  </si>
  <si>
    <t>K2612+570</t>
  </si>
  <si>
    <t>英家站</t>
  </si>
  <si>
    <t>K2639+224</t>
  </si>
  <si>
    <t>平钟2号隧道</t>
  </si>
  <si>
    <t>K2645+246～K2644+735</t>
  </si>
  <si>
    <t>钟山站</t>
  </si>
  <si>
    <t>K713+500</t>
  </si>
  <si>
    <t>木冲隧道</t>
  </si>
  <si>
    <t>K694+655～K698+350</t>
  </si>
  <si>
    <t>贺州站</t>
  </si>
  <si>
    <t>K689+846</t>
  </si>
  <si>
    <t>百色至罗村口高速公路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</si>
  <si>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005.12.30</t>
    </r>
  </si>
  <si>
    <t>交基建函[2003]104号</t>
  </si>
  <si>
    <t>发达隧道</t>
  </si>
  <si>
    <t>K832+844～K833+592</t>
  </si>
  <si>
    <t>谷拉河大桥</t>
  </si>
  <si>
    <t>K846+272～K846+772</t>
  </si>
  <si>
    <t>百色至隆林高速公路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</si>
  <si>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011.1.19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</si>
  <si>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011.1.27</t>
    </r>
  </si>
  <si>
    <r>
      <rPr>
        <sz val="12"/>
        <rFont val="宋体"/>
        <charset val="134"/>
      </rPr>
      <t>桂交基建函[200</t>
    </r>
    <r>
      <rPr>
        <sz val="12"/>
        <rFont val="宋体"/>
        <charset val="134"/>
      </rPr>
      <t>9</t>
    </r>
    <r>
      <rPr>
        <sz val="12"/>
        <rFont val="宋体"/>
        <charset val="134"/>
      </rPr>
      <t>]</t>
    </r>
    <r>
      <rPr>
        <sz val="12"/>
        <rFont val="宋体"/>
        <charset val="134"/>
      </rPr>
      <t>930</t>
    </r>
    <r>
      <rPr>
        <sz val="12"/>
        <rFont val="宋体"/>
        <charset val="134"/>
      </rPr>
      <t>号</t>
    </r>
  </si>
  <si>
    <t>那楼澄碧河大桥</t>
  </si>
  <si>
    <t>K1317+215～K1317+872</t>
  </si>
  <si>
    <t>澄碧河水库大桥</t>
  </si>
  <si>
    <t>K1328+535～K1329+146</t>
  </si>
  <si>
    <t>两琶水库大桥</t>
  </si>
  <si>
    <t>K1349+366～K1350+105</t>
  </si>
  <si>
    <t>云盛大桥</t>
  </si>
  <si>
    <t>K1362+712～K1363+441</t>
  </si>
  <si>
    <t>东关隧道</t>
  </si>
  <si>
    <t>K1364+900～K1364+353</t>
  </si>
  <si>
    <t>河口铁路跨线桥</t>
  </si>
  <si>
    <t>K1367+654～K1368+382</t>
  </si>
  <si>
    <t>田林7号隧道</t>
  </si>
  <si>
    <t>K1372+008～K1372+664</t>
  </si>
  <si>
    <t>田林5号隧道</t>
  </si>
  <si>
    <t>K1373+167～K1374+108</t>
  </si>
  <si>
    <t>田林4号隧道</t>
  </si>
  <si>
    <t>K1374+173～K1375+268</t>
  </si>
  <si>
    <t>田林3号隧道</t>
  </si>
  <si>
    <t>K1375+365～K1375+865</t>
  </si>
  <si>
    <t>平宜水库大桥</t>
  </si>
  <si>
    <t>K1407+614～K1408+285</t>
  </si>
  <si>
    <t>米花岭隧道</t>
  </si>
  <si>
    <t>K1420+600～K1418+500</t>
  </si>
  <si>
    <t>隆田隧道</t>
  </si>
  <si>
    <t>K1450+500～K1451+100</t>
  </si>
  <si>
    <t>牧场三道河3#大桥</t>
  </si>
  <si>
    <t>K1452+193～K1452+746</t>
  </si>
  <si>
    <t>委见隧道</t>
  </si>
  <si>
    <t>K1455+350～K1457+060</t>
  </si>
  <si>
    <t>开冲隧道</t>
  </si>
  <si>
    <t>K1463+220～K1462+090</t>
  </si>
  <si>
    <t>K11+055弄怀北楼河1#大桥</t>
  </si>
  <si>
    <t>K1464+637～K1465+176</t>
  </si>
  <si>
    <t>隆林互通式立交K8+525</t>
  </si>
  <si>
    <t>K1466+908～K1467+908</t>
  </si>
  <si>
    <t>泽屯隧道</t>
  </si>
  <si>
    <t>K3+662～K2+827</t>
  </si>
  <si>
    <t>六蛇2号高架桥</t>
  </si>
  <si>
    <t>K4+993～K5+863</t>
  </si>
  <si>
    <t>柠檬坳隧道</t>
  </si>
  <si>
    <t>LK0+345～LK1+345</t>
  </si>
  <si>
    <t>宜州至河池高速公路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</si>
  <si>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012.7.9</t>
    </r>
  </si>
  <si>
    <r>
      <rPr>
        <sz val="12"/>
        <rFont val="宋体"/>
        <charset val="134"/>
      </rPr>
      <t>桂交建管函［2011］49</t>
    </r>
    <r>
      <rPr>
        <sz val="12"/>
        <rFont val="宋体"/>
        <charset val="134"/>
      </rPr>
      <t>4</t>
    </r>
    <r>
      <rPr>
        <sz val="12"/>
        <rFont val="宋体"/>
        <charset val="134"/>
      </rPr>
      <t>号</t>
    </r>
  </si>
  <si>
    <t>龙江一号大桥</t>
  </si>
  <si>
    <t>K1041+192～K1041+770</t>
  </si>
  <si>
    <t>都甘隧道</t>
  </si>
  <si>
    <t>K1070+631～K1071+263</t>
  </si>
  <si>
    <t>火把峒隧道</t>
  </si>
  <si>
    <t>K1072+017～K1072+752</t>
  </si>
  <si>
    <t>加底峒隧道</t>
  </si>
  <si>
    <t>K1073+336～K1074+249</t>
  </si>
  <si>
    <t>作定隧道</t>
  </si>
  <si>
    <r>
      <rPr>
        <sz val="12"/>
        <rFont val="宋体"/>
        <charset val="134"/>
      </rPr>
      <t>K1078+259～K1078+75</t>
    </r>
    <r>
      <rPr>
        <sz val="12"/>
        <rFont val="宋体"/>
        <charset val="134"/>
      </rPr>
      <t>9</t>
    </r>
  </si>
  <si>
    <t>河池一号隧道</t>
  </si>
  <si>
    <t>K1085+640～K1086+748</t>
  </si>
  <si>
    <t>河池二号隧道</t>
  </si>
  <si>
    <t>K1086+906～K1087+721</t>
  </si>
  <si>
    <t>河池三号隧道</t>
  </si>
  <si>
    <t>K1088+091～K1089+336</t>
  </si>
  <si>
    <t>河池四号隧道</t>
  </si>
  <si>
    <t>K1089+929～K1090+491</t>
  </si>
  <si>
    <t>河池五号隧道</t>
  </si>
  <si>
    <t>K1092+451～K1093+216</t>
  </si>
  <si>
    <t>那龙水库大桥</t>
  </si>
  <si>
    <t>K1095+622～K1096+320</t>
  </si>
  <si>
    <t>六寨至河池高速公路</t>
  </si>
  <si>
    <r>
      <rPr>
        <sz val="12"/>
        <rFont val="宋体"/>
        <charset val="134"/>
      </rPr>
      <t>桂交建管函［2011］3</t>
    </r>
    <r>
      <rPr>
        <sz val="12"/>
        <rFont val="宋体"/>
        <charset val="134"/>
      </rPr>
      <t>29</t>
    </r>
    <r>
      <rPr>
        <sz val="12"/>
        <rFont val="宋体"/>
        <charset val="134"/>
      </rPr>
      <t>号</t>
    </r>
  </si>
  <si>
    <t>巴怀水库高架大桥</t>
  </si>
  <si>
    <t>K1645+453～K1646+179</t>
  </si>
  <si>
    <t>白岩脚上跨铁路分离式立交桥</t>
  </si>
  <si>
    <t>K1657+954～K1658+508</t>
  </si>
  <si>
    <t>拉干地高架大桥</t>
  </si>
  <si>
    <t>K1661+213～K1661+823</t>
  </si>
  <si>
    <t>天生桥隧道</t>
  </si>
  <si>
    <t>K1664+577～K1666+063</t>
  </si>
  <si>
    <t>关上三号隧道</t>
  </si>
  <si>
    <t>K1670+432～K1671+038</t>
  </si>
  <si>
    <t>小场火车站上跨铁路分离式立交桥</t>
  </si>
  <si>
    <t>K1672+671～K1673+343</t>
  </si>
  <si>
    <t>关西隧道</t>
  </si>
  <si>
    <t>K1676+285～K1677+570</t>
  </si>
  <si>
    <t>瑶寨隧道</t>
  </si>
  <si>
    <t>K1681+800～K1684+517</t>
  </si>
  <si>
    <t>侧岭隧道</t>
  </si>
  <si>
    <t>K1707+660～K1708+715</t>
  </si>
  <si>
    <t>拉会高架大桥</t>
  </si>
  <si>
    <t>K1710+628～K1711+648</t>
  </si>
  <si>
    <t>岜好隧道</t>
  </si>
  <si>
    <t>K1712+278～K1713+490</t>
  </si>
  <si>
    <t>南华二号高架大桥</t>
  </si>
  <si>
    <r>
      <rPr>
        <sz val="12"/>
        <rFont val="宋体"/>
        <charset val="134"/>
      </rPr>
      <t>K1719+752～K1720+2</t>
    </r>
    <r>
      <rPr>
        <sz val="12"/>
        <rFont val="宋体"/>
        <charset val="134"/>
      </rPr>
      <t>52</t>
    </r>
  </si>
  <si>
    <t>三叉岭隧道</t>
  </si>
  <si>
    <t>K1722+410～K1724+100</t>
  </si>
  <si>
    <t>岜肯隧道</t>
  </si>
  <si>
    <t>K1736+306～K1737+484</t>
  </si>
  <si>
    <t>六景至钦州港高速公路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</si>
  <si>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013.3.25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</si>
  <si>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013.4.9</t>
    </r>
  </si>
  <si>
    <t>桂交建管函［2011］857号</t>
  </si>
  <si>
    <t>六景西枢纽互通式立交A2匝道大桥</t>
  </si>
  <si>
    <t>A2K0+466～A2K1+210</t>
  </si>
  <si>
    <t>钦江特大桥</t>
  </si>
  <si>
    <t>K71+714～K72+812</t>
  </si>
  <si>
    <t>钦州至崇左高速公路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</si>
  <si>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013.3.26</t>
    </r>
  </si>
  <si>
    <t>桂交建管函［2011］660号</t>
  </si>
  <si>
    <t>路河山大桥</t>
  </si>
  <si>
    <t>K185+746～K186+324</t>
  </si>
  <si>
    <t>扫火山大桥</t>
  </si>
  <si>
    <t>K220+787～K221+513</t>
  </si>
  <si>
    <t>路河山隧道</t>
  </si>
  <si>
    <t>K186+796～K188+845</t>
  </si>
  <si>
    <t>四方山隧道</t>
  </si>
  <si>
    <t>K225+380～K228+785</t>
  </si>
  <si>
    <t>蕾帽山隧道</t>
  </si>
  <si>
    <t>K232+401～K234+021</t>
  </si>
  <si>
    <t>玉林至铁山港高速公路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</si>
  <si>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013.4.3</t>
    </r>
  </si>
  <si>
    <r>
      <rPr>
        <sz val="12"/>
        <rFont val="宋体"/>
        <charset val="134"/>
      </rPr>
      <t>桂交建管函［2011］6</t>
    </r>
    <r>
      <rPr>
        <sz val="12"/>
        <rFont val="宋体"/>
        <charset val="134"/>
      </rPr>
      <t>38</t>
    </r>
    <r>
      <rPr>
        <sz val="12"/>
        <rFont val="宋体"/>
        <charset val="134"/>
      </rPr>
      <t>号</t>
    </r>
  </si>
  <si>
    <t>白沙头港大桥</t>
  </si>
  <si>
    <t>K700+260～K701+017</t>
  </si>
  <si>
    <t>小计</t>
  </si>
  <si>
    <t>11段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</si>
  <si>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2座</t>
    </r>
  </si>
  <si>
    <t>注：</t>
  </si>
  <si>
    <t>1.桥梁或隧道总长度按照竣工图纸和施工图设计批复文件如实填报。</t>
  </si>
  <si>
    <t>2.批准收费文件、竣工图纸和项目施工图设计批复文件由业主复印提供。</t>
  </si>
  <si>
    <t>附件4</t>
  </si>
  <si>
    <t>南丹至下老公路收费桥隧汇总表</t>
  </si>
  <si>
    <t>序号</t>
  </si>
  <si>
    <t>桥梁或隧道
名称</t>
  </si>
  <si>
    <t>左右幅</t>
  </si>
  <si>
    <t>起讫里程</t>
  </si>
  <si>
    <t>长度
（米）</t>
  </si>
  <si>
    <t>收费里程
（米）</t>
  </si>
  <si>
    <t>备注</t>
  </si>
  <si>
    <t>拉所隧道</t>
  </si>
  <si>
    <t>左幅</t>
  </si>
  <si>
    <t>ZK3+107</t>
  </si>
  <si>
    <t>ZK4+636</t>
  </si>
  <si>
    <t>右幅</t>
  </si>
  <si>
    <t>YK3+065</t>
  </si>
  <si>
    <t>YK4+642</t>
  </si>
  <si>
    <t>拉所2号大桥</t>
  </si>
  <si>
    <t>ZK5+424.260</t>
  </si>
  <si>
    <t>ZK6+349.500</t>
  </si>
  <si>
    <t>YK5+460.760</t>
  </si>
  <si>
    <t>YK6+349.500</t>
  </si>
  <si>
    <t>拉所3号高架大桥</t>
  </si>
  <si>
    <t>K7+070.5</t>
  </si>
  <si>
    <t>K7+719.5</t>
  </si>
  <si>
    <t>K7+054.5</t>
  </si>
  <si>
    <t>K7+743.5</t>
  </si>
  <si>
    <t>扁坡1号隧道</t>
  </si>
  <si>
    <t>ZK9+875</t>
  </si>
  <si>
    <t>ZK10+560</t>
  </si>
  <si>
    <t>YK9+885</t>
  </si>
  <si>
    <t>YK10+498</t>
  </si>
  <si>
    <t>木山隧道</t>
  </si>
  <si>
    <t>ZK11+032</t>
  </si>
  <si>
    <t>ZK12+918</t>
  </si>
  <si>
    <t>YK11+027</t>
  </si>
  <si>
    <t>YK12+898</t>
  </si>
  <si>
    <t>峨眉隧道</t>
  </si>
  <si>
    <t>ZK13+365</t>
  </si>
  <si>
    <t>ZK15+220</t>
  </si>
  <si>
    <t>YK13+386</t>
  </si>
  <si>
    <t>YK15+168</t>
  </si>
  <si>
    <t>拥里1号高架特大桥</t>
  </si>
  <si>
    <t>ZK15+645.500</t>
  </si>
  <si>
    <t>ZK16+993.740</t>
  </si>
  <si>
    <t>YK15+624.880</t>
  </si>
  <si>
    <t>YK16+450.120</t>
  </si>
  <si>
    <t>红屯1号隧道</t>
  </si>
  <si>
    <t>ZK19+338</t>
  </si>
  <si>
    <t>ZK20+653</t>
  </si>
  <si>
    <t>YK19+323</t>
  </si>
  <si>
    <t>YK20+643</t>
  </si>
  <si>
    <t>红屯2号隧道</t>
  </si>
  <si>
    <t>ZK20+792</t>
  </si>
  <si>
    <t>ZK21+375</t>
  </si>
  <si>
    <t>YK20+740</t>
  </si>
  <si>
    <t>YK21+367</t>
  </si>
  <si>
    <t>罗富1号高架大桥</t>
  </si>
  <si>
    <t>ZK21+403.7</t>
  </si>
  <si>
    <t>ZK22+153.3</t>
  </si>
  <si>
    <t>K21+373.7</t>
  </si>
  <si>
    <t>K22+123.3</t>
  </si>
  <si>
    <t>罗富隧道</t>
  </si>
  <si>
    <t>ZK22+153.8</t>
  </si>
  <si>
    <t>ZK24+195</t>
  </si>
  <si>
    <t>YK22+123.8</t>
  </si>
  <si>
    <t>YK24+153</t>
  </si>
  <si>
    <t>罗富2号高架特大桥</t>
  </si>
  <si>
    <t>ZK24+197.41</t>
  </si>
  <si>
    <t>ZK25+202.54</t>
  </si>
  <si>
    <t>YK24+155.46</t>
  </si>
  <si>
    <t>YK25+324.54</t>
  </si>
  <si>
    <t>玉兰3号高架大桥</t>
  </si>
  <si>
    <t>K32+657.5</t>
  </si>
  <si>
    <t>K33+228</t>
  </si>
  <si>
    <t>K33+188</t>
  </si>
  <si>
    <t>南天隧道</t>
  </si>
  <si>
    <t>ZK35+472</t>
  </si>
  <si>
    <t>ZK37+135</t>
  </si>
  <si>
    <t>YK35+463</t>
  </si>
  <si>
    <t>YK37+135</t>
  </si>
  <si>
    <t>顶皇隧道</t>
  </si>
  <si>
    <t>ZK37+426</t>
  </si>
  <si>
    <t>ZK38+225</t>
  </si>
  <si>
    <t>YK37+433</t>
  </si>
  <si>
    <t>YK38+234</t>
  </si>
  <si>
    <t>顶皇4号高架大桥</t>
  </si>
  <si>
    <t>ZK39+422.5</t>
  </si>
  <si>
    <t>ZK40+031.5</t>
  </si>
  <si>
    <t>K39+392.5</t>
  </si>
  <si>
    <t>K40+041.5</t>
  </si>
  <si>
    <t>顶皇5号高架大桥</t>
  </si>
  <si>
    <t>K40+493.7</t>
  </si>
  <si>
    <t>K40+982.7</t>
  </si>
  <si>
    <t>K41+062.7</t>
  </si>
  <si>
    <t>纳合1号高架大桥</t>
  </si>
  <si>
    <t>K41+396</t>
  </si>
  <si>
    <t>K41+973</t>
  </si>
  <si>
    <t>纳合2号高架大桥</t>
  </si>
  <si>
    <t>K42+089.5</t>
  </si>
  <si>
    <t>K42+738.5</t>
  </si>
  <si>
    <t>K42+082.5</t>
  </si>
  <si>
    <t>K42+731.5</t>
  </si>
  <si>
    <t>岗岭隧道</t>
  </si>
  <si>
    <t>ZK43+332</t>
  </si>
  <si>
    <t>ZK47+081</t>
  </si>
  <si>
    <t>YK43+312</t>
  </si>
  <si>
    <t>YK47+072</t>
  </si>
  <si>
    <t>登里1号高架特大桥</t>
  </si>
  <si>
    <t>ZK48+671.7</t>
  </si>
  <si>
    <t>ZK49+735.8</t>
  </si>
  <si>
    <t>K48+662.7</t>
  </si>
  <si>
    <t>K49+726.8</t>
  </si>
  <si>
    <t>都隆2号高架大桥</t>
  </si>
  <si>
    <t>ZK51+436.000</t>
  </si>
  <si>
    <t>ZK52+125.000</t>
  </si>
  <si>
    <t>K51+432.000</t>
  </si>
  <si>
    <t>K52+041.000</t>
  </si>
  <si>
    <t>长里峰隧道</t>
  </si>
  <si>
    <t>ZK52+815</t>
  </si>
  <si>
    <t>ZK54+736</t>
  </si>
  <si>
    <t>K52+810</t>
  </si>
  <si>
    <t>K54+740</t>
  </si>
  <si>
    <t>龙凤1#隧道</t>
  </si>
  <si>
    <t>ZK56+345</t>
  </si>
  <si>
    <t>ZK60+136</t>
  </si>
  <si>
    <t>K56+345</t>
  </si>
  <si>
    <t>K60+154</t>
  </si>
  <si>
    <t>龙凤2#隧道</t>
  </si>
  <si>
    <t>ZK60+164</t>
  </si>
  <si>
    <t>ZK64+168</t>
  </si>
  <si>
    <t>K60+189</t>
  </si>
  <si>
    <t>K64+183</t>
  </si>
  <si>
    <t>盘茶1号高架特大桥</t>
  </si>
  <si>
    <t>ZK64+171.3</t>
  </si>
  <si>
    <t>ZK65+429.65</t>
  </si>
  <si>
    <t>K64+283.00</t>
  </si>
  <si>
    <t>K65+471.00</t>
  </si>
  <si>
    <t>盘茶山隧道</t>
  </si>
  <si>
    <t>ZK66+190</t>
  </si>
  <si>
    <t>ZK66+770</t>
  </si>
  <si>
    <t>K66+220</t>
  </si>
  <si>
    <t>K66+770</t>
  </si>
  <si>
    <t>纳老峰隧道</t>
  </si>
  <si>
    <t>ZK66+979</t>
  </si>
  <si>
    <t>ZK69+676</t>
  </si>
  <si>
    <t>K66+988</t>
  </si>
  <si>
    <t>K69+690</t>
  </si>
  <si>
    <t>天峨龙滩特大桥</t>
  </si>
  <si>
    <t>ZK69+721.281</t>
  </si>
  <si>
    <t>ZK71+408.301</t>
  </si>
  <si>
    <t>ZK71+465.49</t>
  </si>
  <si>
    <t>ZK72+269.51</t>
  </si>
  <si>
    <t>K69+775.49</t>
  </si>
  <si>
    <t>K72+261.51</t>
  </si>
  <si>
    <t>向阳1号隧道</t>
  </si>
  <si>
    <t>ZK72+272</t>
  </si>
  <si>
    <t>ZK76+096</t>
  </si>
  <si>
    <t>K72+271</t>
  </si>
  <si>
    <t>K76+102</t>
  </si>
  <si>
    <t>向阳1号高架特大桥</t>
  </si>
  <si>
    <t>ZK76+100.000</t>
  </si>
  <si>
    <t>ZK77+252.000</t>
  </si>
  <si>
    <t>K76+113.050</t>
  </si>
  <si>
    <t>K77+265.550</t>
  </si>
  <si>
    <t>向阳2号高架大桥</t>
  </si>
  <si>
    <t>ZK78+497.500</t>
  </si>
  <si>
    <t>ZK79+154.500</t>
  </si>
  <si>
    <t>K78+513.500</t>
  </si>
  <si>
    <t>K79+170.500</t>
  </si>
  <si>
    <t>向阳2号隧道</t>
  </si>
  <si>
    <t>ZK80+085</t>
  </si>
  <si>
    <t>ZK80+850</t>
  </si>
  <si>
    <t>K80+103</t>
  </si>
  <si>
    <t>K80+862</t>
  </si>
  <si>
    <t>向阳3号隧道</t>
  </si>
  <si>
    <t>ZK81+237</t>
  </si>
  <si>
    <t>ZK82+440</t>
  </si>
  <si>
    <t>K81+260</t>
  </si>
  <si>
    <t>K82+490</t>
  </si>
  <si>
    <t>向阳4号高架大桥</t>
  </si>
  <si>
    <t>K82+930.500</t>
  </si>
  <si>
    <t>K83+659.500</t>
  </si>
  <si>
    <t>K82+959.750</t>
  </si>
  <si>
    <t>K83+640.250</t>
  </si>
  <si>
    <t>向阳4号隧道</t>
  </si>
  <si>
    <t>ZK83+826</t>
  </si>
  <si>
    <t>ZK86+717</t>
  </si>
  <si>
    <t>K83+864</t>
  </si>
  <si>
    <t>K86+731</t>
  </si>
  <si>
    <t>向阳5号隧道</t>
  </si>
  <si>
    <t>ZK87+060</t>
  </si>
  <si>
    <t>ZK88+569</t>
  </si>
  <si>
    <t>K87+102</t>
  </si>
  <si>
    <t>K88+593</t>
  </si>
  <si>
    <t>燕来3号高架大桥</t>
  </si>
  <si>
    <t>ZK89+726.500</t>
  </si>
  <si>
    <t>ZK90+295.500</t>
  </si>
  <si>
    <t>K89+713.500</t>
  </si>
  <si>
    <t>K90+282.500</t>
  </si>
  <si>
    <t>燕来隧道</t>
  </si>
  <si>
    <t>ZK91+387</t>
  </si>
  <si>
    <t>ZK97+684</t>
  </si>
  <si>
    <t>K91+372</t>
  </si>
  <si>
    <t>K97+697</t>
  </si>
  <si>
    <t>荣理隧道</t>
  </si>
  <si>
    <t>ZK97+841</t>
  </si>
  <si>
    <t>ZK99+025</t>
  </si>
  <si>
    <t>K97+843</t>
  </si>
  <si>
    <t>K99+044</t>
  </si>
  <si>
    <t>供里2号高架大桥</t>
  </si>
  <si>
    <t>ZK100+615.900</t>
  </si>
  <si>
    <t>ZK101+198.100</t>
  </si>
  <si>
    <t>K100+538.000</t>
  </si>
  <si>
    <t>K101+201.000</t>
  </si>
  <si>
    <t>供里3号高架大桥</t>
  </si>
  <si>
    <t>K101+292.500</t>
  </si>
  <si>
    <t>K101+821.500</t>
  </si>
  <si>
    <t>供里4号高架大桥</t>
  </si>
  <si>
    <t>ZK102+003.500</t>
  </si>
  <si>
    <t>ZK102+782.500</t>
  </si>
  <si>
    <t>K102+043.500</t>
  </si>
  <si>
    <t>K102+782.500</t>
  </si>
  <si>
    <t>备注：桥梁（或隧道）收费里程为同一桥梁（或隧道）上行方向和下行方向长度的算术平均值（精确到米），其中收费里程为500~1000米的桥梁（或隧道）为一类桥隧，收费里程为1001~3000米的桥梁（或隧道）为二类桥隧，3000米以上的桥梁（或隧道）为三类桥隧。</t>
  </si>
</sst>
</file>

<file path=xl/styles.xml><?xml version="1.0" encoding="utf-8"?>
<styleSheet xmlns="http://schemas.openxmlformats.org/spreadsheetml/2006/main">
  <numFmts count="10">
    <numFmt numFmtId="176" formatCode="\Z\K##\+###.###"/>
    <numFmt numFmtId="177" formatCode="0.000_ "/>
    <numFmt numFmtId="178" formatCode="0.0_ "/>
    <numFmt numFmtId="179" formatCode="&quot;YK&quot;##\+###.###"/>
    <numFmt numFmtId="43" formatCode="_ * #,##0.00_ ;_ * \-#,##0.00_ ;_ * &quot;-&quot;??_ ;_ @_ "/>
    <numFmt numFmtId="180" formatCode="0.00_ "/>
    <numFmt numFmtId="181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</font>
    <font>
      <b/>
      <sz val="16"/>
      <name val="方正小标宋简体"/>
      <charset val="134"/>
    </font>
    <font>
      <b/>
      <sz val="11"/>
      <name val="宋体"/>
      <charset val="134"/>
    </font>
    <font>
      <sz val="11"/>
      <color rgb="FF000000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1"/>
      <color theme="1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b/>
      <sz val="16"/>
      <name val="仿宋_GB2312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15" fillId="17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30" fillId="0" borderId="16" applyNumberFormat="false" applyFill="false" applyAlignment="false" applyProtection="false">
      <alignment vertical="center"/>
    </xf>
    <xf numFmtId="9" fontId="24" fillId="0" borderId="0" applyFont="false" applyFill="false" applyBorder="false" applyAlignment="false" applyProtection="false">
      <alignment vertical="center"/>
    </xf>
    <xf numFmtId="43" fontId="24" fillId="0" borderId="0" applyFon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42" fontId="24" fillId="0" borderId="0" applyFont="false" applyFill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44" fontId="24" fillId="0" borderId="0" applyFon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29" fillId="21" borderId="15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41" fontId="24" fillId="0" borderId="0" applyFon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6" fillId="34" borderId="0" applyNumberFormat="false" applyBorder="false" applyAlignment="false" applyProtection="false">
      <alignment vertical="center"/>
    </xf>
    <xf numFmtId="0" fontId="34" fillId="35" borderId="15" applyNumberFormat="false" applyAlignment="false" applyProtection="false">
      <alignment vertical="center"/>
    </xf>
    <xf numFmtId="0" fontId="26" fillId="21" borderId="13" applyNumberFormat="false" applyAlignment="false" applyProtection="false">
      <alignment vertical="center"/>
    </xf>
    <xf numFmtId="0" fontId="28" fillId="27" borderId="14" applyNumberFormat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6" fillId="36" borderId="0" applyNumberFormat="false" applyBorder="false" applyAlignment="false" applyProtection="false">
      <alignment vertical="center"/>
    </xf>
    <xf numFmtId="0" fontId="3" fillId="0" borderId="0" applyFont="false"/>
    <xf numFmtId="0" fontId="16" fillId="14" borderId="0" applyNumberFormat="false" applyBorder="false" applyAlignment="false" applyProtection="false">
      <alignment vertical="center"/>
    </xf>
    <xf numFmtId="0" fontId="24" fillId="18" borderId="11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3" fillId="0" borderId="0"/>
    <xf numFmtId="0" fontId="16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</cellStyleXfs>
  <cellXfs count="100">
    <xf numFmtId="0" fontId="0" fillId="0" borderId="0" xfId="0"/>
    <xf numFmtId="0" fontId="1" fillId="0" borderId="0" xfId="0" applyFont="true" applyFill="true"/>
    <xf numFmtId="0" fontId="2" fillId="0" borderId="0" xfId="0" applyFont="true" applyFill="true"/>
    <xf numFmtId="0" fontId="2" fillId="0" borderId="0" xfId="0" applyFont="true"/>
    <xf numFmtId="0" fontId="0" fillId="0" borderId="0" xfId="0" applyFont="true" applyFill="true"/>
    <xf numFmtId="0" fontId="0" fillId="0" borderId="0" xfId="0" applyFont="true" applyFill="true" applyAlignment="true">
      <alignment horizontal="center"/>
    </xf>
    <xf numFmtId="177" fontId="0" fillId="0" borderId="0" xfId="0" applyNumberFormat="true" applyFont="true" applyFill="true"/>
    <xf numFmtId="0" fontId="3" fillId="0" borderId="0" xfId="0" applyFont="true" applyFill="true"/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 shrinkToFit="true"/>
    </xf>
    <xf numFmtId="0" fontId="5" fillId="0" borderId="2" xfId="0" applyFont="true" applyFill="true" applyBorder="true" applyAlignment="true">
      <alignment horizontal="center" vertical="center" shrinkToFit="true"/>
    </xf>
    <xf numFmtId="0" fontId="2" fillId="0" borderId="3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8" fillId="3" borderId="1" xfId="0" applyNumberFormat="true" applyFont="true" applyFill="true" applyBorder="true" applyAlignment="true">
      <alignment horizontal="center" vertical="center" wrapText="true"/>
    </xf>
    <xf numFmtId="179" fontId="8" fillId="3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3" xfId="47" applyFont="true" applyFill="true" applyBorder="true" applyAlignment="true">
      <alignment horizontal="center" vertical="center" wrapText="true"/>
    </xf>
    <xf numFmtId="0" fontId="2" fillId="0" borderId="4" xfId="47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/>
    </xf>
    <xf numFmtId="0" fontId="2" fillId="0" borderId="6" xfId="47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/>
    </xf>
    <xf numFmtId="0" fontId="5" fillId="0" borderId="7" xfId="0" applyFont="true" applyFill="true" applyBorder="true" applyAlignment="true">
      <alignment horizontal="center" vertical="center" shrinkToFit="true"/>
    </xf>
    <xf numFmtId="0" fontId="5" fillId="0" borderId="2" xfId="0" applyFont="true" applyFill="true" applyBorder="true" applyAlignment="true">
      <alignment horizontal="center" vertical="center" wrapText="true" shrinkToFit="true"/>
    </xf>
    <xf numFmtId="177" fontId="5" fillId="0" borderId="1" xfId="0" applyNumberFormat="true" applyFont="true" applyFill="true" applyBorder="true" applyAlignment="true">
      <alignment horizontal="center" vertical="center" wrapText="true" shrinkToFit="true"/>
    </xf>
    <xf numFmtId="0" fontId="5" fillId="0" borderId="1" xfId="0" applyFont="true" applyFill="true" applyBorder="true" applyAlignment="true">
      <alignment horizontal="center" vertical="center" wrapText="true"/>
    </xf>
    <xf numFmtId="181" fontId="2" fillId="0" borderId="7" xfId="0" applyNumberFormat="true" applyFont="true" applyFill="true" applyBorder="true" applyAlignment="true">
      <alignment horizontal="center" vertical="center" wrapText="true"/>
    </xf>
    <xf numFmtId="181" fontId="2" fillId="0" borderId="3" xfId="0" applyNumberFormat="true" applyFont="true" applyFill="true" applyBorder="true" applyAlignment="true">
      <alignment horizontal="center" vertical="center" wrapText="true" shrinkToFit="true"/>
    </xf>
    <xf numFmtId="181" fontId="2" fillId="0" borderId="6" xfId="0" applyNumberFormat="true" applyFont="true" applyFill="true" applyBorder="true" applyAlignment="true">
      <alignment horizontal="center" vertical="center" wrapText="true" shrinkToFit="true"/>
    </xf>
    <xf numFmtId="180" fontId="2" fillId="0" borderId="7" xfId="0" applyNumberFormat="true" applyFont="true" applyFill="true" applyBorder="true" applyAlignment="true">
      <alignment horizontal="center" vertical="center" wrapText="true" shrinkToFit="true"/>
    </xf>
    <xf numFmtId="181" fontId="2" fillId="3" borderId="7" xfId="0" applyNumberFormat="true" applyFont="true" applyFill="true" applyBorder="true" applyAlignment="true">
      <alignment horizontal="center" vertical="center"/>
    </xf>
    <xf numFmtId="180" fontId="2" fillId="3" borderId="7" xfId="0" applyNumberFormat="true" applyFont="true" applyFill="true" applyBorder="true" applyAlignment="true">
      <alignment horizontal="center" vertical="center"/>
    </xf>
    <xf numFmtId="178" fontId="2" fillId="3" borderId="1" xfId="0" applyNumberFormat="true" applyFont="true" applyFill="true" applyBorder="true" applyAlignment="true">
      <alignment horizontal="center" vertical="center"/>
    </xf>
    <xf numFmtId="178" fontId="2" fillId="0" borderId="1" xfId="0" applyNumberFormat="true" applyFont="true" applyFill="true" applyBorder="true" applyAlignment="true">
      <alignment horizontal="center" vertical="center" wrapText="true"/>
    </xf>
    <xf numFmtId="181" fontId="2" fillId="0" borderId="1" xfId="0" applyNumberFormat="true" applyFont="true" applyFill="true" applyBorder="true" applyAlignment="true">
      <alignment horizontal="center" vertical="center" wrapText="true" shrinkToFit="true"/>
    </xf>
    <xf numFmtId="178" fontId="2" fillId="3" borderId="7" xfId="0" applyNumberFormat="true" applyFont="true" applyFill="true" applyBorder="true" applyAlignment="true">
      <alignment horizontal="center" vertical="center"/>
    </xf>
    <xf numFmtId="181" fontId="2" fillId="4" borderId="7" xfId="0" applyNumberFormat="true" applyFont="true" applyFill="true" applyBorder="true" applyAlignment="true">
      <alignment horizontal="center" vertical="center"/>
    </xf>
    <xf numFmtId="181" fontId="8" fillId="3" borderId="1" xfId="0" applyNumberFormat="true" applyFont="true" applyFill="true" applyBorder="true" applyAlignment="true">
      <alignment horizontal="center" vertical="center"/>
    </xf>
    <xf numFmtId="181" fontId="2" fillId="0" borderId="7" xfId="0" applyNumberFormat="true" applyFont="true" applyFill="true" applyBorder="true" applyAlignment="true">
      <alignment horizontal="center" vertical="top" wrapText="true"/>
    </xf>
    <xf numFmtId="181" fontId="2" fillId="0" borderId="7" xfId="0" applyNumberFormat="true" applyFont="true" applyFill="true" applyBorder="true" applyAlignment="true">
      <alignment horizontal="center" vertical="center"/>
    </xf>
    <xf numFmtId="180" fontId="2" fillId="0" borderId="7" xfId="47" applyNumberFormat="true" applyFont="true" applyFill="true" applyBorder="true" applyAlignment="true">
      <alignment horizontal="center" vertical="center"/>
    </xf>
    <xf numFmtId="0" fontId="2" fillId="0" borderId="6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vertical="center" wrapText="true"/>
    </xf>
    <xf numFmtId="180" fontId="2" fillId="0" borderId="7" xfId="0" applyNumberFormat="true" applyFont="true" applyFill="true" applyBorder="true" applyAlignment="true">
      <alignment horizontal="center" vertical="center"/>
    </xf>
    <xf numFmtId="181" fontId="2" fillId="0" borderId="7" xfId="47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vertical="center" wrapText="true"/>
    </xf>
    <xf numFmtId="0" fontId="10" fillId="0" borderId="0" xfId="0" applyFont="true"/>
    <xf numFmtId="0" fontId="11" fillId="0" borderId="0" xfId="0" applyFont="true" applyBorder="true" applyAlignment="true">
      <alignment horizontal="center"/>
    </xf>
    <xf numFmtId="0" fontId="0" fillId="0" borderId="0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9" fillId="0" borderId="1" xfId="0" applyFont="true" applyBorder="true" applyAlignment="true">
      <alignment vertical="center" wrapText="true"/>
    </xf>
    <xf numFmtId="0" fontId="0" fillId="0" borderId="3" xfId="0" applyFont="true" applyBorder="true" applyAlignment="true">
      <alignment horizontal="center" vertical="center"/>
    </xf>
    <xf numFmtId="0" fontId="9" fillId="0" borderId="3" xfId="0" applyFont="true" applyBorder="true" applyAlignment="true">
      <alignment horizontal="center" vertical="center" wrapText="true"/>
    </xf>
    <xf numFmtId="0" fontId="0" fillId="0" borderId="6" xfId="0" applyFont="true" applyBorder="true" applyAlignment="true">
      <alignment horizontal="center" vertical="center"/>
    </xf>
    <xf numFmtId="0" fontId="9" fillId="0" borderId="6" xfId="0" applyFont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/>
    </xf>
    <xf numFmtId="0" fontId="9" fillId="0" borderId="4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/>
    </xf>
    <xf numFmtId="0" fontId="1" fillId="0" borderId="6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  <xf numFmtId="0" fontId="0" fillId="0" borderId="6" xfId="0" applyNumberFormat="true" applyFont="true" applyFill="true" applyBorder="true" applyAlignment="true" applyProtection="true">
      <alignment horizontal="center" vertical="center" wrapText="true"/>
    </xf>
    <xf numFmtId="0" fontId="1" fillId="0" borderId="6" xfId="0" applyNumberFormat="true" applyFont="true" applyFill="true" applyBorder="true" applyAlignment="true" applyProtection="true">
      <alignment horizontal="center" vertical="center" wrapText="true"/>
    </xf>
    <xf numFmtId="0" fontId="0" fillId="0" borderId="4" xfId="0" applyNumberFormat="true" applyFont="true" applyFill="true" applyBorder="true" applyAlignment="true" applyProtection="true">
      <alignment horizontal="center" vertical="center" wrapText="true"/>
    </xf>
    <xf numFmtId="0" fontId="1" fillId="0" borderId="4" xfId="0" applyNumberFormat="true" applyFont="true" applyFill="true" applyBorder="true" applyAlignment="true" applyProtection="true">
      <alignment horizontal="center" vertical="center" wrapText="true"/>
    </xf>
    <xf numFmtId="0" fontId="0" fillId="0" borderId="3" xfId="0" applyNumberFormat="true" applyFont="true" applyFill="true" applyBorder="true" applyAlignment="true" applyProtection="true">
      <alignment horizontal="center" vertical="center" wrapText="true"/>
    </xf>
    <xf numFmtId="0" fontId="1" fillId="0" borderId="3" xfId="0" applyNumberFormat="true" applyFont="true" applyFill="true" applyBorder="true" applyAlignment="true" applyProtection="true">
      <alignment horizontal="center" vertical="center" wrapText="true"/>
    </xf>
    <xf numFmtId="0" fontId="9" fillId="0" borderId="1" xfId="0" applyFont="true" applyBorder="true" applyAlignment="true">
      <alignment horizontal="left" vertical="center" wrapText="true"/>
    </xf>
    <xf numFmtId="0" fontId="9" fillId="5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left" vertical="center"/>
    </xf>
    <xf numFmtId="0" fontId="12" fillId="5" borderId="1" xfId="0" applyNumberFormat="true" applyFont="true" applyFill="true" applyBorder="true" applyAlignment="true">
      <alignment horizontal="left" vertical="center" wrapText="true"/>
    </xf>
    <xf numFmtId="0" fontId="9" fillId="0" borderId="0" xfId="0" applyFont="true" applyAlignment="true">
      <alignment horizontal="left" vertical="center"/>
    </xf>
    <xf numFmtId="0" fontId="9" fillId="0" borderId="1" xfId="0" applyNumberFormat="true" applyFont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 wrapText="true"/>
    </xf>
    <xf numFmtId="0" fontId="0" fillId="0" borderId="6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left" vertical="center" wrapText="true"/>
    </xf>
    <xf numFmtId="0" fontId="0" fillId="0" borderId="4" xfId="0" applyFont="true" applyBorder="true" applyAlignment="true">
      <alignment horizontal="center" vertical="center" wrapText="true"/>
    </xf>
    <xf numFmtId="0" fontId="0" fillId="0" borderId="4" xfId="0" applyNumberFormat="true" applyFont="true" applyFill="true" applyBorder="true" applyAlignment="true" applyProtection="true">
      <alignment horizontal="left" vertical="center" wrapText="true"/>
    </xf>
    <xf numFmtId="0" fontId="0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NumberFormat="true" applyFont="true" applyFill="true" applyBorder="true" applyAlignment="true" applyProtection="true">
      <alignment horizontal="left" vertical="center" wrapText="true"/>
    </xf>
    <xf numFmtId="0" fontId="13" fillId="0" borderId="2" xfId="0" applyFont="true" applyFill="true" applyBorder="true" applyAlignment="true">
      <alignment horizontal="center" vertical="center"/>
    </xf>
    <xf numFmtId="0" fontId="13" fillId="0" borderId="8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/>
    </xf>
    <xf numFmtId="0" fontId="1" fillId="0" borderId="1" xfId="0" applyFont="true" applyBorder="true" applyAlignment="true">
      <alignment horizontal="center" wrapText="true"/>
    </xf>
    <xf numFmtId="0" fontId="12" fillId="5" borderId="1" xfId="0" applyNumberFormat="true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181" fontId="9" fillId="0" borderId="1" xfId="0" applyNumberFormat="true" applyFont="true" applyBorder="true" applyAlignment="true">
      <alignment horizontal="center" vertical="center"/>
    </xf>
    <xf numFmtId="0" fontId="10" fillId="0" borderId="1" xfId="0" applyFont="true" applyBorder="true"/>
    <xf numFmtId="0" fontId="13" fillId="0" borderId="7" xfId="0" applyFont="true" applyFill="true" applyBorder="true" applyAlignment="true">
      <alignment horizontal="center" vertical="center"/>
    </xf>
    <xf numFmtId="31" fontId="0" fillId="0" borderId="1" xfId="0" applyNumberFormat="true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9"/>
  <sheetViews>
    <sheetView workbookViewId="0">
      <pane ySplit="4" topLeftCell="A5" activePane="bottomLeft" state="frozen"/>
      <selection/>
      <selection pane="bottomLeft" activeCell="G13" sqref="A13:IV33"/>
    </sheetView>
  </sheetViews>
  <sheetFormatPr defaultColWidth="9" defaultRowHeight="15.75"/>
  <cols>
    <col min="1" max="1" width="3.875" style="53" customWidth="true"/>
    <col min="2" max="2" width="13.125" style="53" customWidth="true"/>
    <col min="3" max="3" width="11.375" style="53" customWidth="true"/>
    <col min="4" max="4" width="11.5" style="53" customWidth="true"/>
    <col min="5" max="5" width="8.25" style="53" customWidth="true"/>
    <col min="6" max="6" width="11.125" style="53" customWidth="true"/>
    <col min="7" max="7" width="12.375" style="53" customWidth="true"/>
    <col min="8" max="8" width="18.25" style="53" customWidth="true"/>
    <col min="9" max="9" width="8.875" style="53" customWidth="true"/>
    <col min="10" max="16384" width="9" style="53"/>
  </cols>
  <sheetData>
    <row r="1" ht="24.75" customHeight="true" spans="1:9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ht="21" customHeight="true" spans="1:9">
      <c r="A2" s="55" t="s">
        <v>1</v>
      </c>
      <c r="B2" s="55"/>
      <c r="C2" s="55"/>
      <c r="D2" s="55"/>
      <c r="E2" s="55"/>
      <c r="F2" s="55"/>
      <c r="G2" s="55"/>
      <c r="H2" s="55"/>
      <c r="I2" s="55"/>
    </row>
    <row r="3" ht="28.5" customHeight="true" spans="1:13">
      <c r="A3" s="56" t="s">
        <v>2</v>
      </c>
      <c r="B3" s="57" t="s">
        <v>3</v>
      </c>
      <c r="C3" s="56" t="s">
        <v>4</v>
      </c>
      <c r="D3" s="56" t="s">
        <v>5</v>
      </c>
      <c r="E3" s="56" t="s">
        <v>6</v>
      </c>
      <c r="F3" s="56" t="s">
        <v>7</v>
      </c>
      <c r="G3" s="57" t="s">
        <v>8</v>
      </c>
      <c r="H3" s="57"/>
      <c r="I3" s="57"/>
      <c r="J3" s="89" t="s">
        <v>9</v>
      </c>
      <c r="K3" s="90"/>
      <c r="L3" s="90"/>
      <c r="M3" s="97"/>
    </row>
    <row r="4" ht="25.5" spans="1:13">
      <c r="A4" s="57"/>
      <c r="B4" s="57"/>
      <c r="C4" s="56"/>
      <c r="D4" s="56"/>
      <c r="E4" s="56"/>
      <c r="F4" s="56"/>
      <c r="G4" s="57" t="s">
        <v>10</v>
      </c>
      <c r="H4" s="57" t="s">
        <v>11</v>
      </c>
      <c r="I4" s="56" t="s">
        <v>12</v>
      </c>
      <c r="J4" s="48" t="s">
        <v>13</v>
      </c>
      <c r="K4" s="59" t="s">
        <v>14</v>
      </c>
      <c r="L4" s="59" t="s">
        <v>15</v>
      </c>
      <c r="M4" s="59" t="s">
        <v>14</v>
      </c>
    </row>
    <row r="5" ht="33.75" customHeight="true" spans="1:13">
      <c r="A5" s="58">
        <v>1</v>
      </c>
      <c r="B5" s="59" t="s">
        <v>16</v>
      </c>
      <c r="C5" s="58" t="s">
        <v>17</v>
      </c>
      <c r="D5" s="58" t="s">
        <v>18</v>
      </c>
      <c r="E5" s="58">
        <v>69.748</v>
      </c>
      <c r="F5" s="56" t="s">
        <v>19</v>
      </c>
      <c r="G5" s="56" t="s">
        <v>20</v>
      </c>
      <c r="H5" s="75" t="s">
        <v>21</v>
      </c>
      <c r="I5" s="57">
        <v>574</v>
      </c>
      <c r="J5" s="91" t="s">
        <v>22</v>
      </c>
      <c r="K5" s="92" t="s">
        <v>23</v>
      </c>
      <c r="L5" s="91" t="s">
        <v>24</v>
      </c>
      <c r="M5" s="92" t="s">
        <v>25</v>
      </c>
    </row>
    <row r="6" ht="33.75" customHeight="true" spans="1:13">
      <c r="A6" s="58">
        <v>2</v>
      </c>
      <c r="B6" s="59" t="s">
        <v>26</v>
      </c>
      <c r="C6" s="58" t="s">
        <v>27</v>
      </c>
      <c r="D6" s="58" t="s">
        <v>27</v>
      </c>
      <c r="E6" s="58">
        <v>108.471</v>
      </c>
      <c r="F6" s="56" t="s">
        <v>28</v>
      </c>
      <c r="G6" s="76" t="s">
        <v>29</v>
      </c>
      <c r="H6" s="77" t="s">
        <v>30</v>
      </c>
      <c r="I6" s="93">
        <v>698</v>
      </c>
      <c r="J6" s="94" t="s">
        <v>31</v>
      </c>
      <c r="K6" s="94" t="s">
        <v>32</v>
      </c>
      <c r="L6" s="94" t="s">
        <v>33</v>
      </c>
      <c r="M6" s="94" t="s">
        <v>34</v>
      </c>
    </row>
    <row r="7" ht="39" customHeight="true" spans="1:13">
      <c r="A7" s="58">
        <v>3</v>
      </c>
      <c r="B7" s="59" t="s">
        <v>35</v>
      </c>
      <c r="C7" s="58" t="s">
        <v>36</v>
      </c>
      <c r="D7" s="58" t="s">
        <v>36</v>
      </c>
      <c r="E7" s="58">
        <v>49</v>
      </c>
      <c r="F7" s="56" t="s">
        <v>37</v>
      </c>
      <c r="G7" s="56" t="s">
        <v>38</v>
      </c>
      <c r="H7" s="78" t="s">
        <v>39</v>
      </c>
      <c r="I7" s="76">
        <v>651.5</v>
      </c>
      <c r="J7" s="94" t="s">
        <v>40</v>
      </c>
      <c r="K7" s="94" t="s">
        <v>41</v>
      </c>
      <c r="L7" s="94" t="s">
        <v>42</v>
      </c>
      <c r="M7" s="94" t="s">
        <v>43</v>
      </c>
    </row>
    <row r="8" ht="27.75" customHeight="true" spans="1:13">
      <c r="A8" s="60">
        <v>4</v>
      </c>
      <c r="B8" s="61" t="s">
        <v>44</v>
      </c>
      <c r="C8" s="60" t="s">
        <v>45</v>
      </c>
      <c r="D8" s="60" t="s">
        <v>45</v>
      </c>
      <c r="E8" s="60">
        <v>95.865</v>
      </c>
      <c r="F8" s="61" t="s">
        <v>46</v>
      </c>
      <c r="G8" s="76" t="s">
        <v>47</v>
      </c>
      <c r="H8" s="77" t="s">
        <v>48</v>
      </c>
      <c r="I8" s="80">
        <v>1405</v>
      </c>
      <c r="J8" s="94" t="s">
        <v>49</v>
      </c>
      <c r="K8" s="94" t="s">
        <v>50</v>
      </c>
      <c r="L8" s="94" t="s">
        <v>51</v>
      </c>
      <c r="M8" s="94" t="s">
        <v>52</v>
      </c>
    </row>
    <row r="9" ht="27.75" customHeight="true" spans="1:13">
      <c r="A9" s="62"/>
      <c r="B9" s="63"/>
      <c r="C9" s="62"/>
      <c r="D9" s="62"/>
      <c r="E9" s="62"/>
      <c r="F9" s="63"/>
      <c r="G9" s="76" t="s">
        <v>53</v>
      </c>
      <c r="H9" s="79" t="s">
        <v>54</v>
      </c>
      <c r="I9" s="80">
        <v>511.76</v>
      </c>
      <c r="J9" s="94" t="s">
        <v>51</v>
      </c>
      <c r="K9" s="94" t="s">
        <v>52</v>
      </c>
      <c r="L9" s="94" t="s">
        <v>55</v>
      </c>
      <c r="M9" s="94" t="s">
        <v>56</v>
      </c>
    </row>
    <row r="10" ht="27.75" customHeight="true" spans="1:13">
      <c r="A10" s="64"/>
      <c r="B10" s="65"/>
      <c r="C10" s="64"/>
      <c r="D10" s="64"/>
      <c r="E10" s="64"/>
      <c r="F10" s="65"/>
      <c r="G10" s="80" t="s">
        <v>57</v>
      </c>
      <c r="H10" s="77" t="s">
        <v>58</v>
      </c>
      <c r="I10" s="80">
        <v>3695</v>
      </c>
      <c r="J10" s="94" t="s">
        <v>59</v>
      </c>
      <c r="K10" s="94" t="s">
        <v>60</v>
      </c>
      <c r="L10" s="94" t="s">
        <v>55</v>
      </c>
      <c r="M10" s="94" t="s">
        <v>56</v>
      </c>
    </row>
    <row r="11" ht="27.75" customHeight="true" spans="1:13">
      <c r="A11" s="60">
        <v>5</v>
      </c>
      <c r="B11" s="61" t="s">
        <v>61</v>
      </c>
      <c r="C11" s="60" t="s">
        <v>62</v>
      </c>
      <c r="D11" s="60" t="s">
        <v>62</v>
      </c>
      <c r="E11" s="60">
        <v>55.527</v>
      </c>
      <c r="F11" s="61" t="s">
        <v>63</v>
      </c>
      <c r="G11" s="56" t="s">
        <v>64</v>
      </c>
      <c r="H11" s="75" t="s">
        <v>65</v>
      </c>
      <c r="I11" s="95">
        <v>748</v>
      </c>
      <c r="J11" s="96"/>
      <c r="K11" s="96"/>
      <c r="L11" s="96"/>
      <c r="M11" s="96"/>
    </row>
    <row r="12" ht="27.75" customHeight="true" spans="1:13">
      <c r="A12" s="64"/>
      <c r="B12" s="65"/>
      <c r="C12" s="64"/>
      <c r="D12" s="64"/>
      <c r="E12" s="64"/>
      <c r="F12" s="65"/>
      <c r="G12" s="56" t="s">
        <v>66</v>
      </c>
      <c r="H12" s="75" t="s">
        <v>67</v>
      </c>
      <c r="I12" s="57">
        <v>500.468</v>
      </c>
      <c r="J12" s="96"/>
      <c r="K12" s="96"/>
      <c r="L12" s="96"/>
      <c r="M12" s="96"/>
    </row>
    <row r="13" ht="27.75" customHeight="true" spans="1:13">
      <c r="A13" s="60">
        <v>6</v>
      </c>
      <c r="B13" s="66" t="s">
        <v>68</v>
      </c>
      <c r="C13" s="60" t="s">
        <v>69</v>
      </c>
      <c r="D13" s="60" t="s">
        <v>70</v>
      </c>
      <c r="E13" s="60">
        <v>176.87</v>
      </c>
      <c r="F13" s="81" t="s">
        <v>71</v>
      </c>
      <c r="G13" s="56" t="s">
        <v>72</v>
      </c>
      <c r="H13" s="75" t="s">
        <v>73</v>
      </c>
      <c r="I13" s="57">
        <v>656.195</v>
      </c>
      <c r="J13" s="96"/>
      <c r="K13" s="96"/>
      <c r="L13" s="96"/>
      <c r="M13" s="96"/>
    </row>
    <row r="14" ht="27.75" customHeight="true" spans="1:13">
      <c r="A14" s="62"/>
      <c r="B14" s="67"/>
      <c r="C14" s="62"/>
      <c r="D14" s="62"/>
      <c r="E14" s="62"/>
      <c r="F14" s="82"/>
      <c r="G14" s="56" t="s">
        <v>74</v>
      </c>
      <c r="H14" s="75" t="s">
        <v>75</v>
      </c>
      <c r="I14" s="57">
        <v>611.341</v>
      </c>
      <c r="J14" s="96"/>
      <c r="K14" s="96"/>
      <c r="L14" s="96"/>
      <c r="M14" s="96"/>
    </row>
    <row r="15" ht="27.75" customHeight="true" spans="1:13">
      <c r="A15" s="62"/>
      <c r="B15" s="67"/>
      <c r="C15" s="62"/>
      <c r="D15" s="62"/>
      <c r="E15" s="62"/>
      <c r="F15" s="82"/>
      <c r="G15" s="56" t="s">
        <v>76</v>
      </c>
      <c r="H15" s="75" t="s">
        <v>77</v>
      </c>
      <c r="I15" s="57">
        <v>732.664</v>
      </c>
      <c r="J15" s="96"/>
      <c r="K15" s="96"/>
      <c r="L15" s="96"/>
      <c r="M15" s="96"/>
    </row>
    <row r="16" ht="27.75" customHeight="true" spans="1:13">
      <c r="A16" s="62"/>
      <c r="B16" s="67"/>
      <c r="C16" s="62"/>
      <c r="D16" s="62"/>
      <c r="E16" s="62"/>
      <c r="F16" s="82"/>
      <c r="G16" s="56" t="s">
        <v>78</v>
      </c>
      <c r="H16" s="75" t="s">
        <v>79</v>
      </c>
      <c r="I16" s="57">
        <v>728.5</v>
      </c>
      <c r="J16" s="96"/>
      <c r="K16" s="96"/>
      <c r="L16" s="96"/>
      <c r="M16" s="96"/>
    </row>
    <row r="17" ht="27.75" customHeight="true" spans="1:13">
      <c r="A17" s="62"/>
      <c r="B17" s="67"/>
      <c r="C17" s="62"/>
      <c r="D17" s="62"/>
      <c r="E17" s="62"/>
      <c r="F17" s="82"/>
      <c r="G17" s="56" t="s">
        <v>80</v>
      </c>
      <c r="H17" s="75" t="s">
        <v>81</v>
      </c>
      <c r="I17" s="57">
        <v>540</v>
      </c>
      <c r="J17" s="96"/>
      <c r="K17" s="96"/>
      <c r="L17" s="96"/>
      <c r="M17" s="96"/>
    </row>
    <row r="18" ht="27.75" customHeight="true" spans="1:13">
      <c r="A18" s="62"/>
      <c r="B18" s="67"/>
      <c r="C18" s="62"/>
      <c r="D18" s="62"/>
      <c r="E18" s="62"/>
      <c r="F18" s="82"/>
      <c r="G18" s="56" t="s">
        <v>82</v>
      </c>
      <c r="H18" s="75" t="s">
        <v>83</v>
      </c>
      <c r="I18" s="57">
        <v>728</v>
      </c>
      <c r="J18" s="96"/>
      <c r="K18" s="96"/>
      <c r="L18" s="96"/>
      <c r="M18" s="96"/>
    </row>
    <row r="19" ht="27.75" customHeight="true" spans="1:13">
      <c r="A19" s="62"/>
      <c r="B19" s="67"/>
      <c r="C19" s="62"/>
      <c r="D19" s="62"/>
      <c r="E19" s="62"/>
      <c r="F19" s="82"/>
      <c r="G19" s="56" t="s">
        <v>84</v>
      </c>
      <c r="H19" s="75" t="s">
        <v>85</v>
      </c>
      <c r="I19" s="57">
        <v>636</v>
      </c>
      <c r="J19" s="96"/>
      <c r="K19" s="96"/>
      <c r="L19" s="96"/>
      <c r="M19" s="96"/>
    </row>
    <row r="20" ht="27.75" customHeight="true" spans="1:9">
      <c r="A20" s="62"/>
      <c r="B20" s="67"/>
      <c r="C20" s="62"/>
      <c r="D20" s="62"/>
      <c r="E20" s="62"/>
      <c r="F20" s="82"/>
      <c r="G20" s="83" t="s">
        <v>86</v>
      </c>
      <c r="H20" s="84" t="s">
        <v>87</v>
      </c>
      <c r="I20" s="58">
        <v>981</v>
      </c>
    </row>
    <row r="21" ht="27.75" customHeight="true" spans="1:9">
      <c r="A21" s="62"/>
      <c r="B21" s="67"/>
      <c r="C21" s="62"/>
      <c r="D21" s="62"/>
      <c r="E21" s="62"/>
      <c r="F21" s="82"/>
      <c r="G21" s="83" t="s">
        <v>88</v>
      </c>
      <c r="H21" s="84" t="s">
        <v>89</v>
      </c>
      <c r="I21" s="58">
        <v>1206</v>
      </c>
    </row>
    <row r="22" ht="27.75" customHeight="true" spans="1:9">
      <c r="A22" s="62"/>
      <c r="B22" s="67"/>
      <c r="C22" s="62"/>
      <c r="D22" s="62"/>
      <c r="E22" s="62"/>
      <c r="F22" s="82"/>
      <c r="G22" s="83" t="s">
        <v>90</v>
      </c>
      <c r="H22" s="84" t="s">
        <v>91</v>
      </c>
      <c r="I22" s="58">
        <v>501</v>
      </c>
    </row>
    <row r="23" ht="27.75" customHeight="true" spans="1:9">
      <c r="A23" s="62"/>
      <c r="B23" s="67"/>
      <c r="C23" s="62"/>
      <c r="D23" s="62"/>
      <c r="E23" s="62"/>
      <c r="F23" s="82"/>
      <c r="G23" s="83" t="s">
        <v>92</v>
      </c>
      <c r="H23" s="84" t="s">
        <v>93</v>
      </c>
      <c r="I23" s="58">
        <v>671.54</v>
      </c>
    </row>
    <row r="24" ht="27.75" customHeight="true" spans="1:9">
      <c r="A24" s="62"/>
      <c r="B24" s="67"/>
      <c r="C24" s="62"/>
      <c r="D24" s="62"/>
      <c r="E24" s="62"/>
      <c r="F24" s="82"/>
      <c r="G24" s="83" t="s">
        <v>94</v>
      </c>
      <c r="H24" s="84" t="s">
        <v>95</v>
      </c>
      <c r="I24" s="58">
        <v>2170</v>
      </c>
    </row>
    <row r="25" ht="27.75" customHeight="true" spans="1:9">
      <c r="A25" s="62"/>
      <c r="B25" s="67"/>
      <c r="C25" s="62"/>
      <c r="D25" s="62"/>
      <c r="E25" s="62"/>
      <c r="F25" s="82"/>
      <c r="G25" s="83" t="s">
        <v>96</v>
      </c>
      <c r="H25" s="84" t="s">
        <v>97</v>
      </c>
      <c r="I25" s="58">
        <v>668</v>
      </c>
    </row>
    <row r="26" ht="27.75" customHeight="true" spans="1:9">
      <c r="A26" s="62"/>
      <c r="B26" s="67"/>
      <c r="C26" s="62"/>
      <c r="D26" s="62"/>
      <c r="E26" s="62"/>
      <c r="F26" s="82"/>
      <c r="G26" s="83" t="s">
        <v>98</v>
      </c>
      <c r="H26" s="84" t="s">
        <v>99</v>
      </c>
      <c r="I26" s="58">
        <v>552.047</v>
      </c>
    </row>
    <row r="27" ht="27.75" customHeight="true" spans="1:9">
      <c r="A27" s="62"/>
      <c r="B27" s="67"/>
      <c r="C27" s="62"/>
      <c r="D27" s="62"/>
      <c r="E27" s="62"/>
      <c r="F27" s="82"/>
      <c r="G27" s="83" t="s">
        <v>100</v>
      </c>
      <c r="H27" s="84" t="s">
        <v>101</v>
      </c>
      <c r="I27" s="58">
        <v>1725</v>
      </c>
    </row>
    <row r="28" ht="27.75" customHeight="true" spans="1:9">
      <c r="A28" s="62"/>
      <c r="B28" s="67"/>
      <c r="C28" s="62"/>
      <c r="D28" s="62"/>
      <c r="E28" s="62"/>
      <c r="F28" s="82"/>
      <c r="G28" s="83" t="s">
        <v>102</v>
      </c>
      <c r="H28" s="84" t="s">
        <v>103</v>
      </c>
      <c r="I28" s="58">
        <v>1130</v>
      </c>
    </row>
    <row r="29" ht="27.75" customHeight="true" spans="1:9">
      <c r="A29" s="62"/>
      <c r="B29" s="67"/>
      <c r="C29" s="62"/>
      <c r="D29" s="62"/>
      <c r="E29" s="62"/>
      <c r="F29" s="82"/>
      <c r="G29" s="83" t="s">
        <v>104</v>
      </c>
      <c r="H29" s="84" t="s">
        <v>105</v>
      </c>
      <c r="I29" s="58">
        <v>539.874</v>
      </c>
    </row>
    <row r="30" ht="27.75" customHeight="true" spans="1:9">
      <c r="A30" s="62"/>
      <c r="B30" s="67"/>
      <c r="C30" s="62"/>
      <c r="D30" s="62"/>
      <c r="E30" s="62"/>
      <c r="F30" s="82"/>
      <c r="G30" s="83" t="s">
        <v>106</v>
      </c>
      <c r="H30" s="84" t="s">
        <v>107</v>
      </c>
      <c r="I30" s="58">
        <v>1000.273</v>
      </c>
    </row>
    <row r="31" ht="27.75" customHeight="true" spans="1:9">
      <c r="A31" s="62"/>
      <c r="B31" s="67"/>
      <c r="C31" s="62"/>
      <c r="D31" s="62"/>
      <c r="E31" s="62"/>
      <c r="F31" s="82"/>
      <c r="G31" s="83" t="s">
        <v>108</v>
      </c>
      <c r="H31" s="84" t="s">
        <v>109</v>
      </c>
      <c r="I31" s="58">
        <v>955</v>
      </c>
    </row>
    <row r="32" ht="27.75" customHeight="true" spans="1:9">
      <c r="A32" s="62"/>
      <c r="B32" s="67"/>
      <c r="C32" s="62"/>
      <c r="D32" s="62"/>
      <c r="E32" s="62"/>
      <c r="F32" s="82"/>
      <c r="G32" s="83" t="s">
        <v>110</v>
      </c>
      <c r="H32" s="84" t="s">
        <v>111</v>
      </c>
      <c r="I32" s="58">
        <v>870.093</v>
      </c>
    </row>
    <row r="33" ht="27.75" customHeight="true" spans="1:9">
      <c r="A33" s="64"/>
      <c r="B33" s="68"/>
      <c r="C33" s="64"/>
      <c r="D33" s="64"/>
      <c r="E33" s="64"/>
      <c r="F33" s="85"/>
      <c r="G33" s="83" t="s">
        <v>112</v>
      </c>
      <c r="H33" s="84" t="s">
        <v>113</v>
      </c>
      <c r="I33" s="58">
        <v>1002</v>
      </c>
    </row>
    <row r="34" ht="25.5" customHeight="true" spans="1:9">
      <c r="A34" s="69">
        <v>7</v>
      </c>
      <c r="B34" s="70" t="s">
        <v>114</v>
      </c>
      <c r="C34" s="60" t="s">
        <v>115</v>
      </c>
      <c r="D34" s="60" t="s">
        <v>115</v>
      </c>
      <c r="E34" s="60">
        <v>71.571</v>
      </c>
      <c r="F34" s="69" t="s">
        <v>116</v>
      </c>
      <c r="G34" s="71" t="s">
        <v>117</v>
      </c>
      <c r="H34" s="86" t="s">
        <v>118</v>
      </c>
      <c r="I34" s="71">
        <v>578</v>
      </c>
    </row>
    <row r="35" ht="25.5" customHeight="true" spans="1:9">
      <c r="A35" s="69"/>
      <c r="B35" s="70"/>
      <c r="C35" s="62"/>
      <c r="D35" s="62"/>
      <c r="E35" s="62"/>
      <c r="F35" s="69"/>
      <c r="G35" s="87" t="s">
        <v>119</v>
      </c>
      <c r="H35" s="88" t="s">
        <v>120</v>
      </c>
      <c r="I35" s="87">
        <v>635</v>
      </c>
    </row>
    <row r="36" ht="25.5" customHeight="true" spans="1:9">
      <c r="A36" s="69"/>
      <c r="B36" s="70"/>
      <c r="C36" s="62"/>
      <c r="D36" s="62"/>
      <c r="E36" s="62"/>
      <c r="F36" s="69"/>
      <c r="G36" s="87" t="s">
        <v>121</v>
      </c>
      <c r="H36" s="88" t="s">
        <v>122</v>
      </c>
      <c r="I36" s="87">
        <v>735</v>
      </c>
    </row>
    <row r="37" ht="25.5" customHeight="true" spans="1:9">
      <c r="A37" s="69"/>
      <c r="B37" s="70"/>
      <c r="C37" s="62"/>
      <c r="D37" s="62"/>
      <c r="E37" s="62"/>
      <c r="F37" s="69"/>
      <c r="G37" s="87" t="s">
        <v>123</v>
      </c>
      <c r="H37" s="88" t="s">
        <v>124</v>
      </c>
      <c r="I37" s="87">
        <v>913</v>
      </c>
    </row>
    <row r="38" ht="25.5" customHeight="true" spans="1:9">
      <c r="A38" s="69"/>
      <c r="B38" s="70"/>
      <c r="C38" s="62"/>
      <c r="D38" s="62"/>
      <c r="E38" s="62"/>
      <c r="F38" s="69"/>
      <c r="G38" s="87" t="s">
        <v>125</v>
      </c>
      <c r="H38" s="88" t="s">
        <v>126</v>
      </c>
      <c r="I38" s="87">
        <v>502</v>
      </c>
    </row>
    <row r="39" ht="25.5" customHeight="true" spans="1:9">
      <c r="A39" s="69"/>
      <c r="B39" s="70"/>
      <c r="C39" s="62"/>
      <c r="D39" s="62"/>
      <c r="E39" s="62"/>
      <c r="F39" s="69"/>
      <c r="G39" s="87" t="s">
        <v>127</v>
      </c>
      <c r="H39" s="88" t="s">
        <v>128</v>
      </c>
      <c r="I39" s="87">
        <v>1108</v>
      </c>
    </row>
    <row r="40" ht="25.5" customHeight="true" spans="1:9">
      <c r="A40" s="69"/>
      <c r="B40" s="70"/>
      <c r="C40" s="62"/>
      <c r="D40" s="62"/>
      <c r="E40" s="62"/>
      <c r="F40" s="69"/>
      <c r="G40" s="87" t="s">
        <v>129</v>
      </c>
      <c r="H40" s="88" t="s">
        <v>130</v>
      </c>
      <c r="I40" s="87">
        <v>815</v>
      </c>
    </row>
    <row r="41" ht="25.5" customHeight="true" spans="1:9">
      <c r="A41" s="69"/>
      <c r="B41" s="70"/>
      <c r="C41" s="62"/>
      <c r="D41" s="62"/>
      <c r="E41" s="62"/>
      <c r="F41" s="69"/>
      <c r="G41" s="87" t="s">
        <v>131</v>
      </c>
      <c r="H41" s="88" t="s">
        <v>132</v>
      </c>
      <c r="I41" s="87">
        <v>1245</v>
      </c>
    </row>
    <row r="42" ht="25.5" customHeight="true" spans="1:9">
      <c r="A42" s="69"/>
      <c r="B42" s="70"/>
      <c r="C42" s="62"/>
      <c r="D42" s="62"/>
      <c r="E42" s="62"/>
      <c r="F42" s="69"/>
      <c r="G42" s="87" t="s">
        <v>133</v>
      </c>
      <c r="H42" s="88" t="s">
        <v>134</v>
      </c>
      <c r="I42" s="87">
        <v>562</v>
      </c>
    </row>
    <row r="43" ht="25.5" customHeight="true" spans="1:9">
      <c r="A43" s="69"/>
      <c r="B43" s="70"/>
      <c r="C43" s="62"/>
      <c r="D43" s="62"/>
      <c r="E43" s="62"/>
      <c r="F43" s="69"/>
      <c r="G43" s="87" t="s">
        <v>135</v>
      </c>
      <c r="H43" s="88" t="s">
        <v>136</v>
      </c>
      <c r="I43" s="87">
        <v>765</v>
      </c>
    </row>
    <row r="44" ht="25.5" customHeight="true" spans="1:9">
      <c r="A44" s="71"/>
      <c r="B44" s="72"/>
      <c r="C44" s="64"/>
      <c r="D44" s="64"/>
      <c r="E44" s="64"/>
      <c r="F44" s="71"/>
      <c r="G44" s="87" t="s">
        <v>137</v>
      </c>
      <c r="H44" s="88" t="s">
        <v>138</v>
      </c>
      <c r="I44" s="87">
        <v>699.2</v>
      </c>
    </row>
    <row r="45" ht="29.25" customHeight="true" spans="1:9">
      <c r="A45" s="73">
        <v>8</v>
      </c>
      <c r="B45" s="74" t="s">
        <v>139</v>
      </c>
      <c r="C45" s="60" t="s">
        <v>115</v>
      </c>
      <c r="D45" s="60" t="s">
        <v>115</v>
      </c>
      <c r="E45" s="60">
        <v>108.067</v>
      </c>
      <c r="F45" s="73" t="s">
        <v>140</v>
      </c>
      <c r="G45" s="87" t="s">
        <v>141</v>
      </c>
      <c r="H45" s="88" t="s">
        <v>142</v>
      </c>
      <c r="I45" s="87">
        <v>731.634</v>
      </c>
    </row>
    <row r="46" ht="33" customHeight="true" spans="1:9">
      <c r="A46" s="69"/>
      <c r="B46" s="70"/>
      <c r="C46" s="62"/>
      <c r="D46" s="62"/>
      <c r="E46" s="62"/>
      <c r="F46" s="69"/>
      <c r="G46" s="87" t="s">
        <v>143</v>
      </c>
      <c r="H46" s="88" t="s">
        <v>144</v>
      </c>
      <c r="I46" s="87">
        <v>550.335</v>
      </c>
    </row>
    <row r="47" ht="32.25" customHeight="true" spans="1:9">
      <c r="A47" s="69"/>
      <c r="B47" s="70"/>
      <c r="C47" s="62"/>
      <c r="D47" s="62"/>
      <c r="E47" s="62"/>
      <c r="F47" s="69"/>
      <c r="G47" s="87" t="s">
        <v>145</v>
      </c>
      <c r="H47" s="88" t="s">
        <v>146</v>
      </c>
      <c r="I47" s="87">
        <v>619.078</v>
      </c>
    </row>
    <row r="48" ht="25.5" customHeight="true" spans="1:9">
      <c r="A48" s="69"/>
      <c r="B48" s="70"/>
      <c r="C48" s="62"/>
      <c r="D48" s="62"/>
      <c r="E48" s="62"/>
      <c r="F48" s="69"/>
      <c r="G48" s="87" t="s">
        <v>147</v>
      </c>
      <c r="H48" s="88" t="s">
        <v>148</v>
      </c>
      <c r="I48" s="87">
        <v>1476</v>
      </c>
    </row>
    <row r="49" ht="25.5" customHeight="true" spans="1:9">
      <c r="A49" s="69"/>
      <c r="B49" s="70"/>
      <c r="C49" s="62"/>
      <c r="D49" s="62"/>
      <c r="E49" s="62"/>
      <c r="F49" s="69"/>
      <c r="G49" s="87" t="s">
        <v>149</v>
      </c>
      <c r="H49" s="88" t="s">
        <v>150</v>
      </c>
      <c r="I49" s="87">
        <v>606</v>
      </c>
    </row>
    <row r="50" ht="34.5" customHeight="true" spans="1:9">
      <c r="A50" s="69"/>
      <c r="B50" s="70"/>
      <c r="C50" s="62"/>
      <c r="D50" s="62"/>
      <c r="E50" s="62"/>
      <c r="F50" s="69"/>
      <c r="G50" s="87" t="s">
        <v>151</v>
      </c>
      <c r="H50" s="88" t="s">
        <v>152</v>
      </c>
      <c r="I50" s="87">
        <v>666.897</v>
      </c>
    </row>
    <row r="51" ht="25.5" customHeight="true" spans="1:9">
      <c r="A51" s="69"/>
      <c r="B51" s="70"/>
      <c r="C51" s="62"/>
      <c r="D51" s="62"/>
      <c r="E51" s="62"/>
      <c r="F51" s="69"/>
      <c r="G51" s="87" t="s">
        <v>153</v>
      </c>
      <c r="H51" s="88" t="s">
        <v>154</v>
      </c>
      <c r="I51" s="87">
        <v>1285</v>
      </c>
    </row>
    <row r="52" ht="25.5" customHeight="true" spans="1:9">
      <c r="A52" s="69"/>
      <c r="B52" s="70"/>
      <c r="C52" s="62"/>
      <c r="D52" s="62"/>
      <c r="E52" s="62"/>
      <c r="F52" s="69"/>
      <c r="G52" s="87" t="s">
        <v>155</v>
      </c>
      <c r="H52" s="88" t="s">
        <v>156</v>
      </c>
      <c r="I52" s="87">
        <v>2717.13</v>
      </c>
    </row>
    <row r="53" ht="25.5" customHeight="true" spans="1:9">
      <c r="A53" s="69"/>
      <c r="B53" s="70"/>
      <c r="C53" s="62"/>
      <c r="D53" s="62"/>
      <c r="E53" s="62"/>
      <c r="F53" s="69"/>
      <c r="G53" s="87" t="s">
        <v>157</v>
      </c>
      <c r="H53" s="88" t="s">
        <v>158</v>
      </c>
      <c r="I53" s="87">
        <v>1055</v>
      </c>
    </row>
    <row r="54" ht="25.5" customHeight="true" spans="1:9">
      <c r="A54" s="69"/>
      <c r="B54" s="70"/>
      <c r="C54" s="62"/>
      <c r="D54" s="62"/>
      <c r="E54" s="62"/>
      <c r="F54" s="69"/>
      <c r="G54" s="87" t="s">
        <v>159</v>
      </c>
      <c r="H54" s="88" t="s">
        <v>160</v>
      </c>
      <c r="I54" s="87">
        <v>1019.273</v>
      </c>
    </row>
    <row r="55" ht="25.5" customHeight="true" spans="1:9">
      <c r="A55" s="69"/>
      <c r="B55" s="70"/>
      <c r="C55" s="62"/>
      <c r="D55" s="62"/>
      <c r="E55" s="62"/>
      <c r="F55" s="69"/>
      <c r="G55" s="87" t="s">
        <v>161</v>
      </c>
      <c r="H55" s="88" t="s">
        <v>162</v>
      </c>
      <c r="I55" s="87">
        <v>1212</v>
      </c>
    </row>
    <row r="56" ht="25.5" customHeight="true" spans="1:9">
      <c r="A56" s="69"/>
      <c r="B56" s="70"/>
      <c r="C56" s="62"/>
      <c r="D56" s="62"/>
      <c r="E56" s="62"/>
      <c r="F56" s="69"/>
      <c r="G56" s="87" t="s">
        <v>163</v>
      </c>
      <c r="H56" s="88" t="s">
        <v>164</v>
      </c>
      <c r="I56" s="87">
        <v>500.934</v>
      </c>
    </row>
    <row r="57" ht="25.5" customHeight="true" spans="1:9">
      <c r="A57" s="69"/>
      <c r="B57" s="70"/>
      <c r="C57" s="62"/>
      <c r="D57" s="62"/>
      <c r="E57" s="62"/>
      <c r="F57" s="69"/>
      <c r="G57" s="87" t="s">
        <v>165</v>
      </c>
      <c r="H57" s="88" t="s">
        <v>166</v>
      </c>
      <c r="I57" s="87">
        <v>1669.915</v>
      </c>
    </row>
    <row r="58" ht="25.5" customHeight="true" spans="1:9">
      <c r="A58" s="71"/>
      <c r="B58" s="72"/>
      <c r="C58" s="64"/>
      <c r="D58" s="64"/>
      <c r="E58" s="64"/>
      <c r="F58" s="71"/>
      <c r="G58" s="87" t="s">
        <v>167</v>
      </c>
      <c r="H58" s="88" t="s">
        <v>168</v>
      </c>
      <c r="I58" s="87">
        <v>1178</v>
      </c>
    </row>
    <row r="59" ht="30.75" customHeight="true" spans="1:9">
      <c r="A59" s="73">
        <v>9</v>
      </c>
      <c r="B59" s="74" t="s">
        <v>169</v>
      </c>
      <c r="C59" s="60" t="s">
        <v>170</v>
      </c>
      <c r="D59" s="60" t="s">
        <v>171</v>
      </c>
      <c r="E59" s="60">
        <v>139.134</v>
      </c>
      <c r="F59" s="73" t="s">
        <v>172</v>
      </c>
      <c r="G59" s="83" t="s">
        <v>173</v>
      </c>
      <c r="H59" s="84" t="s">
        <v>174</v>
      </c>
      <c r="I59" s="58">
        <v>744.04</v>
      </c>
    </row>
    <row r="60" ht="25.5" customHeight="true" spans="1:9">
      <c r="A60" s="71"/>
      <c r="B60" s="72"/>
      <c r="C60" s="64"/>
      <c r="D60" s="64"/>
      <c r="E60" s="64"/>
      <c r="F60" s="71"/>
      <c r="G60" s="58" t="s">
        <v>175</v>
      </c>
      <c r="H60" s="84" t="s">
        <v>176</v>
      </c>
      <c r="I60" s="58">
        <v>1086.5</v>
      </c>
    </row>
    <row r="61" ht="25.5" customHeight="true" spans="1:9">
      <c r="A61" s="73">
        <v>10</v>
      </c>
      <c r="B61" s="74" t="s">
        <v>177</v>
      </c>
      <c r="C61" s="60" t="s">
        <v>170</v>
      </c>
      <c r="D61" s="60" t="s">
        <v>178</v>
      </c>
      <c r="E61" s="60">
        <v>129.56</v>
      </c>
      <c r="F61" s="81" t="s">
        <v>179</v>
      </c>
      <c r="G61" s="58" t="s">
        <v>180</v>
      </c>
      <c r="H61" s="84" t="s">
        <v>181</v>
      </c>
      <c r="I61" s="58">
        <v>577.16</v>
      </c>
    </row>
    <row r="62" ht="25.5" customHeight="true" spans="1:9">
      <c r="A62" s="69"/>
      <c r="B62" s="70"/>
      <c r="C62" s="62"/>
      <c r="D62" s="62"/>
      <c r="E62" s="62"/>
      <c r="F62" s="82"/>
      <c r="G62" s="58" t="s">
        <v>182</v>
      </c>
      <c r="H62" s="84" t="s">
        <v>183</v>
      </c>
      <c r="I62" s="58">
        <v>726.04</v>
      </c>
    </row>
    <row r="63" ht="25.5" customHeight="true" spans="1:9">
      <c r="A63" s="69"/>
      <c r="B63" s="70"/>
      <c r="C63" s="62"/>
      <c r="D63" s="62"/>
      <c r="E63" s="62"/>
      <c r="F63" s="82"/>
      <c r="G63" s="58" t="s">
        <v>184</v>
      </c>
      <c r="H63" s="84" t="s">
        <v>185</v>
      </c>
      <c r="I63" s="58">
        <v>2026</v>
      </c>
    </row>
    <row r="64" ht="25.5" customHeight="true" spans="1:9">
      <c r="A64" s="69"/>
      <c r="B64" s="70"/>
      <c r="C64" s="62"/>
      <c r="D64" s="62"/>
      <c r="E64" s="62"/>
      <c r="F64" s="82"/>
      <c r="G64" s="58" t="s">
        <v>186</v>
      </c>
      <c r="H64" s="84" t="s">
        <v>187</v>
      </c>
      <c r="I64" s="58">
        <v>3405</v>
      </c>
    </row>
    <row r="65" ht="25.5" customHeight="true" spans="1:9">
      <c r="A65" s="71"/>
      <c r="B65" s="72"/>
      <c r="C65" s="64"/>
      <c r="D65" s="64"/>
      <c r="E65" s="64"/>
      <c r="F65" s="85"/>
      <c r="G65" s="58" t="s">
        <v>188</v>
      </c>
      <c r="H65" s="84" t="s">
        <v>189</v>
      </c>
      <c r="I65" s="58">
        <v>1620</v>
      </c>
    </row>
    <row r="66" ht="31.5" customHeight="true" spans="1:9">
      <c r="A66" s="71">
        <v>11</v>
      </c>
      <c r="B66" s="72" t="s">
        <v>190</v>
      </c>
      <c r="C66" s="98" t="s">
        <v>170</v>
      </c>
      <c r="D66" s="98" t="s">
        <v>191</v>
      </c>
      <c r="E66" s="58">
        <v>174.461</v>
      </c>
      <c r="F66" s="83" t="s">
        <v>192</v>
      </c>
      <c r="G66" s="58" t="s">
        <v>193</v>
      </c>
      <c r="H66" s="84" t="s">
        <v>194</v>
      </c>
      <c r="I66" s="58">
        <v>757</v>
      </c>
    </row>
    <row r="67" ht="25.5" customHeight="true" spans="1:9">
      <c r="A67" s="99" t="s">
        <v>195</v>
      </c>
      <c r="B67" s="99" t="s">
        <v>196</v>
      </c>
      <c r="C67" s="58"/>
      <c r="D67" s="58"/>
      <c r="E67" s="58">
        <f>SUM(E5:E66)</f>
        <v>1178.274</v>
      </c>
      <c r="F67" s="58"/>
      <c r="G67" s="87" t="s">
        <v>197</v>
      </c>
      <c r="H67" s="87"/>
      <c r="I67" s="87">
        <f>SUM(I5:I66)</f>
        <v>62174.391</v>
      </c>
    </row>
    <row r="68" ht="16.5" customHeight="true" spans="1:2">
      <c r="A68" s="53" t="s">
        <v>198</v>
      </c>
      <c r="B68" s="53" t="s">
        <v>199</v>
      </c>
    </row>
    <row r="69" spans="2:2">
      <c r="B69" s="53" t="s">
        <v>200</v>
      </c>
    </row>
  </sheetData>
  <mergeCells count="52">
    <mergeCell ref="A1:I1"/>
    <mergeCell ref="C2:I2"/>
    <mergeCell ref="G3:I3"/>
    <mergeCell ref="J3:M3"/>
    <mergeCell ref="A3:A4"/>
    <mergeCell ref="A8:A10"/>
    <mergeCell ref="A11:A12"/>
    <mergeCell ref="A13:A33"/>
    <mergeCell ref="A34:A44"/>
    <mergeCell ref="A45:A58"/>
    <mergeCell ref="A59:A60"/>
    <mergeCell ref="A61:A65"/>
    <mergeCell ref="B3:B4"/>
    <mergeCell ref="B8:B10"/>
    <mergeCell ref="B11:B12"/>
    <mergeCell ref="B13:B33"/>
    <mergeCell ref="B34:B44"/>
    <mergeCell ref="B45:B58"/>
    <mergeCell ref="B59:B60"/>
    <mergeCell ref="B61:B65"/>
    <mergeCell ref="C3:C4"/>
    <mergeCell ref="C8:C10"/>
    <mergeCell ref="C11:C12"/>
    <mergeCell ref="C13:C33"/>
    <mergeCell ref="C34:C44"/>
    <mergeCell ref="C45:C58"/>
    <mergeCell ref="C59:C60"/>
    <mergeCell ref="C61:C65"/>
    <mergeCell ref="D3:D4"/>
    <mergeCell ref="D8:D10"/>
    <mergeCell ref="D11:D12"/>
    <mergeCell ref="D13:D33"/>
    <mergeCell ref="D34:D44"/>
    <mergeCell ref="D45:D58"/>
    <mergeCell ref="D59:D60"/>
    <mergeCell ref="D61:D65"/>
    <mergeCell ref="E3:E4"/>
    <mergeCell ref="E8:E10"/>
    <mergeCell ref="E11:E12"/>
    <mergeCell ref="E13:E33"/>
    <mergeCell ref="E34:E44"/>
    <mergeCell ref="E45:E58"/>
    <mergeCell ref="E59:E60"/>
    <mergeCell ref="E61:E65"/>
    <mergeCell ref="F3:F4"/>
    <mergeCell ref="F8:F10"/>
    <mergeCell ref="F11:F12"/>
    <mergeCell ref="F13:F33"/>
    <mergeCell ref="F34:F44"/>
    <mergeCell ref="F45:F58"/>
    <mergeCell ref="F59:F60"/>
    <mergeCell ref="F61:F65"/>
  </mergeCells>
  <pageMargins left="0" right="0" top="0" bottom="0" header="0.51" footer="0.5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93"/>
  <sheetViews>
    <sheetView tabSelected="1" zoomScale="115" zoomScaleNormal="115" workbookViewId="0">
      <pane ySplit="3" topLeftCell="A26" activePane="bottomLeft" state="frozen"/>
      <selection/>
      <selection pane="bottomLeft" activeCell="K30" sqref="K30"/>
    </sheetView>
  </sheetViews>
  <sheetFormatPr defaultColWidth="9" defaultRowHeight="15.75" outlineLevelCol="7"/>
  <cols>
    <col min="1" max="1" width="4.75" style="4" customWidth="true"/>
    <col min="2" max="2" width="15.125" style="4" customWidth="true"/>
    <col min="3" max="3" width="7.375" style="4" customWidth="true"/>
    <col min="4" max="5" width="14.875" style="4" customWidth="true"/>
    <col min="6" max="6" width="13.25" style="5" customWidth="true"/>
    <col min="7" max="7" width="10.75" style="6" customWidth="true"/>
    <col min="8" max="8" width="8.5" style="4" customWidth="true"/>
    <col min="9" max="16384" width="9" style="4"/>
  </cols>
  <sheetData>
    <row r="1" spans="1:1">
      <c r="A1" s="7" t="s">
        <v>201</v>
      </c>
    </row>
    <row r="2" ht="32.25" customHeight="true" spans="1:8">
      <c r="A2" s="8" t="s">
        <v>202</v>
      </c>
      <c r="B2" s="8"/>
      <c r="C2" s="8"/>
      <c r="D2" s="8"/>
      <c r="E2" s="8"/>
      <c r="F2" s="8"/>
      <c r="G2" s="27"/>
      <c r="H2" s="8"/>
    </row>
    <row r="3" s="1" customFormat="true" ht="27.75" customHeight="true" spans="1:8">
      <c r="A3" s="9" t="s">
        <v>203</v>
      </c>
      <c r="B3" s="10" t="s">
        <v>204</v>
      </c>
      <c r="C3" s="10" t="s">
        <v>205</v>
      </c>
      <c r="D3" s="11" t="s">
        <v>206</v>
      </c>
      <c r="E3" s="28"/>
      <c r="F3" s="29" t="s">
        <v>207</v>
      </c>
      <c r="G3" s="30" t="s">
        <v>208</v>
      </c>
      <c r="H3" s="31" t="s">
        <v>209</v>
      </c>
    </row>
    <row r="4" s="2" customFormat="true" ht="14.25" spans="1:8">
      <c r="A4" s="12">
        <v>1</v>
      </c>
      <c r="B4" s="13" t="s">
        <v>210</v>
      </c>
      <c r="C4" s="14" t="s">
        <v>211</v>
      </c>
      <c r="D4" s="13" t="s">
        <v>212</v>
      </c>
      <c r="E4" s="13" t="s">
        <v>213</v>
      </c>
      <c r="F4" s="32">
        <v>1529</v>
      </c>
      <c r="G4" s="33">
        <f>(F4+F5)/2</f>
        <v>1553</v>
      </c>
      <c r="H4" s="13" t="str">
        <f>IF(G4&lt;=1000,"一类桥隧",IF(G4&gt;3000,"三类桥隧","二类桥隧"))</f>
        <v>二类桥隧</v>
      </c>
    </row>
    <row r="5" s="2" customFormat="true" ht="14.25" spans="1:8">
      <c r="A5" s="15"/>
      <c r="B5" s="13"/>
      <c r="C5" s="13" t="s">
        <v>214</v>
      </c>
      <c r="D5" s="13" t="s">
        <v>215</v>
      </c>
      <c r="E5" s="13" t="s">
        <v>216</v>
      </c>
      <c r="F5" s="32">
        <v>1577</v>
      </c>
      <c r="G5" s="34"/>
      <c r="H5" s="13"/>
    </row>
    <row r="6" s="2" customFormat="true" ht="14.25" spans="1:8">
      <c r="A6" s="12">
        <v>2</v>
      </c>
      <c r="B6" s="14" t="s">
        <v>217</v>
      </c>
      <c r="C6" s="14" t="s">
        <v>211</v>
      </c>
      <c r="D6" s="16" t="s">
        <v>218</v>
      </c>
      <c r="E6" s="16" t="s">
        <v>219</v>
      </c>
      <c r="F6" s="35">
        <v>925.24</v>
      </c>
      <c r="G6" s="33">
        <f>(F6+F7)/2</f>
        <v>906.99</v>
      </c>
      <c r="H6" s="13" t="str">
        <f>IF(G6&lt;=1000,"一类桥隧",IF(G6&gt;3000,"三类桥隧","二类桥隧"))</f>
        <v>一类桥隧</v>
      </c>
    </row>
    <row r="7" s="2" customFormat="true" ht="14.25" spans="1:8">
      <c r="A7" s="15"/>
      <c r="B7" s="17"/>
      <c r="C7" s="13" t="s">
        <v>214</v>
      </c>
      <c r="D7" s="16" t="s">
        <v>220</v>
      </c>
      <c r="E7" s="16" t="s">
        <v>221</v>
      </c>
      <c r="F7" s="35">
        <v>888.74</v>
      </c>
      <c r="G7" s="34"/>
      <c r="H7" s="13"/>
    </row>
    <row r="8" s="3" customFormat="true" ht="14.25" spans="1:8">
      <c r="A8" s="12">
        <v>3</v>
      </c>
      <c r="B8" s="14" t="s">
        <v>222</v>
      </c>
      <c r="C8" s="14" t="s">
        <v>211</v>
      </c>
      <c r="D8" s="16" t="s">
        <v>223</v>
      </c>
      <c r="E8" s="16" t="s">
        <v>224</v>
      </c>
      <c r="F8" s="36">
        <v>649</v>
      </c>
      <c r="G8" s="33">
        <f>(F8+F9)/2</f>
        <v>669</v>
      </c>
      <c r="H8" s="13" t="str">
        <f>IF(G8&lt;=1000,"一类桥隧",IF(G8&gt;3000,"三类桥隧","二类桥隧"))</f>
        <v>一类桥隧</v>
      </c>
    </row>
    <row r="9" s="3" customFormat="true" ht="14.25" spans="1:8">
      <c r="A9" s="15"/>
      <c r="B9" s="17"/>
      <c r="C9" s="13" t="s">
        <v>214</v>
      </c>
      <c r="D9" s="16" t="s">
        <v>225</v>
      </c>
      <c r="E9" s="16" t="s">
        <v>226</v>
      </c>
      <c r="F9" s="36">
        <v>689</v>
      </c>
      <c r="G9" s="34"/>
      <c r="H9" s="13"/>
    </row>
    <row r="10" s="2" customFormat="true" ht="14.25" spans="1:8">
      <c r="A10" s="12">
        <v>4</v>
      </c>
      <c r="B10" s="13" t="s">
        <v>227</v>
      </c>
      <c r="C10" s="14" t="s">
        <v>211</v>
      </c>
      <c r="D10" s="13" t="s">
        <v>228</v>
      </c>
      <c r="E10" s="13" t="s">
        <v>229</v>
      </c>
      <c r="F10" s="32">
        <v>685</v>
      </c>
      <c r="G10" s="33">
        <f>(F10+F11)/2</f>
        <v>649</v>
      </c>
      <c r="H10" s="13" t="str">
        <f>IF(G10&lt;=1000,"一类桥隧",IF(G10&gt;3000,"三类桥隧","二类桥隧"))</f>
        <v>一类桥隧</v>
      </c>
    </row>
    <row r="11" s="2" customFormat="true" ht="14.25" spans="1:8">
      <c r="A11" s="15"/>
      <c r="B11" s="13"/>
      <c r="C11" s="13" t="s">
        <v>214</v>
      </c>
      <c r="D11" s="13" t="s">
        <v>230</v>
      </c>
      <c r="E11" s="13" t="s">
        <v>231</v>
      </c>
      <c r="F11" s="32">
        <v>613</v>
      </c>
      <c r="G11" s="34"/>
      <c r="H11" s="13"/>
    </row>
    <row r="12" s="2" customFormat="true" ht="14.25" spans="1:8">
      <c r="A12" s="12">
        <v>5</v>
      </c>
      <c r="B12" s="13" t="s">
        <v>232</v>
      </c>
      <c r="C12" s="14" t="s">
        <v>211</v>
      </c>
      <c r="D12" s="18" t="s">
        <v>233</v>
      </c>
      <c r="E12" s="18" t="s">
        <v>234</v>
      </c>
      <c r="F12" s="32">
        <v>1886</v>
      </c>
      <c r="G12" s="33">
        <f t="shared" ref="G12:G16" si="0">(F12+F13)/2</f>
        <v>1878.5</v>
      </c>
      <c r="H12" s="13" t="str">
        <f t="shared" ref="H12:H16" si="1">IF(G12&lt;=1000,"一类桥隧",IF(G12&gt;3000,"三类桥隧","二类桥隧"))</f>
        <v>二类桥隧</v>
      </c>
    </row>
    <row r="13" s="2" customFormat="true" ht="14.25" spans="1:8">
      <c r="A13" s="15"/>
      <c r="B13" s="13"/>
      <c r="C13" s="13" t="s">
        <v>214</v>
      </c>
      <c r="D13" s="18" t="s">
        <v>235</v>
      </c>
      <c r="E13" s="18" t="s">
        <v>236</v>
      </c>
      <c r="F13" s="32">
        <v>1871</v>
      </c>
      <c r="G13" s="34"/>
      <c r="H13" s="13"/>
    </row>
    <row r="14" s="2" customFormat="true" ht="14.25" spans="1:8">
      <c r="A14" s="12">
        <v>6</v>
      </c>
      <c r="B14" s="13" t="s">
        <v>237</v>
      </c>
      <c r="C14" s="14" t="s">
        <v>211</v>
      </c>
      <c r="D14" s="18" t="s">
        <v>238</v>
      </c>
      <c r="E14" s="18" t="s">
        <v>239</v>
      </c>
      <c r="F14" s="32">
        <v>1855</v>
      </c>
      <c r="G14" s="33">
        <f t="shared" si="0"/>
        <v>1818.5</v>
      </c>
      <c r="H14" s="13" t="str">
        <f t="shared" si="1"/>
        <v>二类桥隧</v>
      </c>
    </row>
    <row r="15" s="2" customFormat="true" ht="14.25" spans="1:8">
      <c r="A15" s="15"/>
      <c r="B15" s="13"/>
      <c r="C15" s="13" t="s">
        <v>214</v>
      </c>
      <c r="D15" s="18" t="s">
        <v>240</v>
      </c>
      <c r="E15" s="18" t="s">
        <v>241</v>
      </c>
      <c r="F15" s="32">
        <v>1782</v>
      </c>
      <c r="G15" s="34"/>
      <c r="H15" s="13"/>
    </row>
    <row r="16" s="3" customFormat="true" ht="14.25" spans="1:8">
      <c r="A16" s="12">
        <v>7</v>
      </c>
      <c r="B16" s="14" t="s">
        <v>242</v>
      </c>
      <c r="C16" s="14" t="s">
        <v>211</v>
      </c>
      <c r="D16" s="16" t="s">
        <v>243</v>
      </c>
      <c r="E16" s="16" t="s">
        <v>244</v>
      </c>
      <c r="F16" s="37">
        <v>1348.24</v>
      </c>
      <c r="G16" s="33">
        <f t="shared" si="0"/>
        <v>1086.74</v>
      </c>
      <c r="H16" s="13" t="str">
        <f t="shared" si="1"/>
        <v>二类桥隧</v>
      </c>
    </row>
    <row r="17" s="3" customFormat="true" ht="14.25" spans="1:8">
      <c r="A17" s="15"/>
      <c r="B17" s="17"/>
      <c r="C17" s="13" t="s">
        <v>214</v>
      </c>
      <c r="D17" s="16" t="s">
        <v>245</v>
      </c>
      <c r="E17" s="16" t="s">
        <v>246</v>
      </c>
      <c r="F17" s="37">
        <v>825.24</v>
      </c>
      <c r="G17" s="34"/>
      <c r="H17" s="13"/>
    </row>
    <row r="18" s="2" customFormat="true" ht="14.25" spans="1:8">
      <c r="A18" s="12">
        <v>8</v>
      </c>
      <c r="B18" s="13" t="s">
        <v>247</v>
      </c>
      <c r="C18" s="14" t="s">
        <v>211</v>
      </c>
      <c r="D18" s="13" t="s">
        <v>248</v>
      </c>
      <c r="E18" s="13" t="s">
        <v>249</v>
      </c>
      <c r="F18" s="32">
        <v>1315</v>
      </c>
      <c r="G18" s="33">
        <f>(F18+F19)/2</f>
        <v>1317.5</v>
      </c>
      <c r="H18" s="13" t="str">
        <f>IF(G18&lt;=1000,"一类桥隧",IF(G18&gt;3000,"三类桥隧","二类桥隧"))</f>
        <v>二类桥隧</v>
      </c>
    </row>
    <row r="19" s="2" customFormat="true" ht="14.25" spans="1:8">
      <c r="A19" s="15"/>
      <c r="B19" s="13"/>
      <c r="C19" s="13" t="s">
        <v>214</v>
      </c>
      <c r="D19" s="13" t="s">
        <v>250</v>
      </c>
      <c r="E19" s="13" t="s">
        <v>251</v>
      </c>
      <c r="F19" s="32">
        <v>1320</v>
      </c>
      <c r="G19" s="34"/>
      <c r="H19" s="13"/>
    </row>
    <row r="20" s="2" customFormat="true" ht="14.25" spans="1:8">
      <c r="A20" s="12">
        <v>9</v>
      </c>
      <c r="B20" s="13" t="s">
        <v>252</v>
      </c>
      <c r="C20" s="14" t="s">
        <v>211</v>
      </c>
      <c r="D20" s="13" t="s">
        <v>253</v>
      </c>
      <c r="E20" s="13" t="s">
        <v>254</v>
      </c>
      <c r="F20" s="32">
        <v>583</v>
      </c>
      <c r="G20" s="33">
        <f t="shared" ref="G20:G24" si="2">(F20+F21)/2</f>
        <v>605</v>
      </c>
      <c r="H20" s="13" t="str">
        <f t="shared" ref="H20:H24" si="3">IF(G20&lt;=1000,"一类桥隧",IF(G20&gt;3000,"三类桥隧","二类桥隧"))</f>
        <v>一类桥隧</v>
      </c>
    </row>
    <row r="21" s="2" customFormat="true" ht="14.25" spans="1:8">
      <c r="A21" s="15"/>
      <c r="B21" s="13"/>
      <c r="C21" s="13" t="s">
        <v>214</v>
      </c>
      <c r="D21" s="13" t="s">
        <v>255</v>
      </c>
      <c r="E21" s="13" t="s">
        <v>256</v>
      </c>
      <c r="F21" s="32">
        <v>627</v>
      </c>
      <c r="G21" s="34"/>
      <c r="H21" s="13"/>
    </row>
    <row r="22" s="2" customFormat="true" ht="14.25" spans="1:8">
      <c r="A22" s="12">
        <v>10</v>
      </c>
      <c r="B22" s="14" t="s">
        <v>257</v>
      </c>
      <c r="C22" s="14" t="s">
        <v>211</v>
      </c>
      <c r="D22" s="13" t="s">
        <v>258</v>
      </c>
      <c r="E22" s="13" t="s">
        <v>259</v>
      </c>
      <c r="F22" s="38">
        <v>749.6</v>
      </c>
      <c r="G22" s="33">
        <f t="shared" si="2"/>
        <v>749.6</v>
      </c>
      <c r="H22" s="13" t="str">
        <f t="shared" si="3"/>
        <v>一类桥隧</v>
      </c>
    </row>
    <row r="23" s="2" customFormat="true" ht="14.25" spans="1:8">
      <c r="A23" s="15"/>
      <c r="B23" s="17"/>
      <c r="C23" s="13" t="s">
        <v>214</v>
      </c>
      <c r="D23" s="13" t="s">
        <v>260</v>
      </c>
      <c r="E23" s="13" t="s">
        <v>261</v>
      </c>
      <c r="F23" s="38">
        <v>749.6</v>
      </c>
      <c r="G23" s="34"/>
      <c r="H23" s="13"/>
    </row>
    <row r="24" s="2" customFormat="true" ht="14.25" spans="1:8">
      <c r="A24" s="12">
        <v>11</v>
      </c>
      <c r="B24" s="13" t="s">
        <v>262</v>
      </c>
      <c r="C24" s="14" t="s">
        <v>211</v>
      </c>
      <c r="D24" s="19" t="s">
        <v>263</v>
      </c>
      <c r="E24" s="13" t="s">
        <v>264</v>
      </c>
      <c r="F24" s="39">
        <v>2041.2</v>
      </c>
      <c r="G24" s="40">
        <f t="shared" si="2"/>
        <v>2035.2</v>
      </c>
      <c r="H24" s="13" t="str">
        <f t="shared" si="3"/>
        <v>二类桥隧</v>
      </c>
    </row>
    <row r="25" s="2" customFormat="true" ht="14.25" spans="1:8">
      <c r="A25" s="15"/>
      <c r="B25" s="13"/>
      <c r="C25" s="13" t="s">
        <v>214</v>
      </c>
      <c r="D25" s="19" t="s">
        <v>265</v>
      </c>
      <c r="E25" s="13" t="s">
        <v>266</v>
      </c>
      <c r="F25" s="39">
        <v>2029.2</v>
      </c>
      <c r="G25" s="40"/>
      <c r="H25" s="13"/>
    </row>
    <row r="26" s="2" customFormat="true" ht="14.25" spans="1:8">
      <c r="A26" s="12">
        <v>12</v>
      </c>
      <c r="B26" s="14" t="s">
        <v>267</v>
      </c>
      <c r="C26" s="14" t="s">
        <v>211</v>
      </c>
      <c r="D26" s="16" t="s">
        <v>268</v>
      </c>
      <c r="E26" s="16" t="s">
        <v>269</v>
      </c>
      <c r="F26" s="37">
        <v>1005.13</v>
      </c>
      <c r="G26" s="40">
        <f>(F26+F27)/2</f>
        <v>1087.105</v>
      </c>
      <c r="H26" s="13" t="str">
        <f>IF(G26&lt;=1000,"一类桥隧",IF(G26&gt;3000,"三类桥隧","二类桥隧"))</f>
        <v>二类桥隧</v>
      </c>
    </row>
    <row r="27" s="2" customFormat="true" ht="14.25" spans="1:8">
      <c r="A27" s="15"/>
      <c r="B27" s="17"/>
      <c r="C27" s="13" t="s">
        <v>214</v>
      </c>
      <c r="D27" s="16" t="s">
        <v>270</v>
      </c>
      <c r="E27" s="16" t="s">
        <v>271</v>
      </c>
      <c r="F27" s="37">
        <v>1169.08</v>
      </c>
      <c r="G27" s="40"/>
      <c r="H27" s="13"/>
    </row>
    <row r="28" s="2" customFormat="true" ht="14.25" spans="1:8">
      <c r="A28" s="12">
        <v>13</v>
      </c>
      <c r="B28" s="14" t="s">
        <v>272</v>
      </c>
      <c r="C28" s="14" t="s">
        <v>211</v>
      </c>
      <c r="D28" s="16" t="s">
        <v>273</v>
      </c>
      <c r="E28" s="16" t="s">
        <v>274</v>
      </c>
      <c r="F28" s="41">
        <v>570.5</v>
      </c>
      <c r="G28" s="40">
        <f>(F28+F29)/2</f>
        <v>550.5</v>
      </c>
      <c r="H28" s="13" t="str">
        <f>IF(G28&lt;=1000,"一类桥隧",IF(G28&gt;3000,"三类桥隧","二类桥隧"))</f>
        <v>一类桥隧</v>
      </c>
    </row>
    <row r="29" s="2" customFormat="true" ht="14.25" spans="1:8">
      <c r="A29" s="15"/>
      <c r="B29" s="17"/>
      <c r="C29" s="13" t="s">
        <v>214</v>
      </c>
      <c r="D29" s="16" t="s">
        <v>273</v>
      </c>
      <c r="E29" s="16" t="s">
        <v>275</v>
      </c>
      <c r="F29" s="41">
        <v>530.5</v>
      </c>
      <c r="G29" s="40"/>
      <c r="H29" s="13"/>
    </row>
    <row r="30" s="2" customFormat="true" ht="14.25" spans="1:8">
      <c r="A30" s="12">
        <v>14</v>
      </c>
      <c r="B30" s="13" t="s">
        <v>276</v>
      </c>
      <c r="C30" s="14" t="s">
        <v>211</v>
      </c>
      <c r="D30" s="13" t="s">
        <v>277</v>
      </c>
      <c r="E30" s="13" t="s">
        <v>278</v>
      </c>
      <c r="F30" s="32">
        <v>1663</v>
      </c>
      <c r="G30" s="40">
        <f>(F30+F31)/2</f>
        <v>1667.5</v>
      </c>
      <c r="H30" s="13" t="str">
        <f>IF(G30&lt;=1000,"一类桥隧",IF(G30&gt;3000,"三类桥隧","二类桥隧"))</f>
        <v>二类桥隧</v>
      </c>
    </row>
    <row r="31" s="2" customFormat="true" ht="14.25" spans="1:8">
      <c r="A31" s="15"/>
      <c r="B31" s="13"/>
      <c r="C31" s="13" t="s">
        <v>214</v>
      </c>
      <c r="D31" s="13" t="s">
        <v>279</v>
      </c>
      <c r="E31" s="13" t="s">
        <v>280</v>
      </c>
      <c r="F31" s="32">
        <v>1672</v>
      </c>
      <c r="G31" s="40"/>
      <c r="H31" s="13"/>
    </row>
    <row r="32" s="2" customFormat="true" ht="14.25" spans="1:8">
      <c r="A32" s="12">
        <v>15</v>
      </c>
      <c r="B32" s="13" t="s">
        <v>281</v>
      </c>
      <c r="C32" s="14" t="s">
        <v>211</v>
      </c>
      <c r="D32" s="13" t="s">
        <v>282</v>
      </c>
      <c r="E32" s="13" t="s">
        <v>283</v>
      </c>
      <c r="F32" s="32">
        <v>799</v>
      </c>
      <c r="G32" s="40">
        <f>(F32+F33)/2</f>
        <v>800</v>
      </c>
      <c r="H32" s="13" t="str">
        <f>IF(G32&lt;=1000,"一类桥隧",IF(G32&gt;3000,"三类桥隧","二类桥隧"))</f>
        <v>一类桥隧</v>
      </c>
    </row>
    <row r="33" s="2" customFormat="true" ht="14.25" spans="1:8">
      <c r="A33" s="15"/>
      <c r="B33" s="13"/>
      <c r="C33" s="13" t="s">
        <v>214</v>
      </c>
      <c r="D33" s="13" t="s">
        <v>284</v>
      </c>
      <c r="E33" s="13" t="s">
        <v>285</v>
      </c>
      <c r="F33" s="32">
        <v>801</v>
      </c>
      <c r="G33" s="40"/>
      <c r="H33" s="13"/>
    </row>
    <row r="34" s="2" customFormat="true" ht="14.25" spans="1:8">
      <c r="A34" s="12">
        <v>16</v>
      </c>
      <c r="B34" s="14" t="s">
        <v>286</v>
      </c>
      <c r="C34" s="14" t="s">
        <v>211</v>
      </c>
      <c r="D34" s="16" t="s">
        <v>287</v>
      </c>
      <c r="E34" s="16" t="s">
        <v>288</v>
      </c>
      <c r="F34" s="42">
        <v>609</v>
      </c>
      <c r="G34" s="40">
        <f>(F34+F35)/2</f>
        <v>629</v>
      </c>
      <c r="H34" s="13" t="str">
        <f>IF(G34&lt;=1000,"一类桥隧",IF(G34&gt;3000,"三类桥隧","二类桥隧"))</f>
        <v>一类桥隧</v>
      </c>
    </row>
    <row r="35" s="2" customFormat="true" ht="14.25" spans="1:8">
      <c r="A35" s="15"/>
      <c r="B35" s="17"/>
      <c r="C35" s="13" t="s">
        <v>214</v>
      </c>
      <c r="D35" s="16" t="s">
        <v>289</v>
      </c>
      <c r="E35" s="16" t="s">
        <v>290</v>
      </c>
      <c r="F35" s="42">
        <v>649</v>
      </c>
      <c r="G35" s="40"/>
      <c r="H35" s="13"/>
    </row>
    <row r="36" s="2" customFormat="true" ht="14.25" spans="1:8">
      <c r="A36" s="12">
        <v>17</v>
      </c>
      <c r="B36" s="14" t="s">
        <v>291</v>
      </c>
      <c r="C36" s="14" t="s">
        <v>211</v>
      </c>
      <c r="D36" s="20" t="s">
        <v>292</v>
      </c>
      <c r="E36" s="20" t="s">
        <v>293</v>
      </c>
      <c r="F36" s="43">
        <v>489</v>
      </c>
      <c r="G36" s="40">
        <f>(F36+F37)/2</f>
        <v>529</v>
      </c>
      <c r="H36" s="13" t="str">
        <f>IF(G36&lt;=1000,"一类桥隧",IF(G36&gt;3000,"三类桥隧","二类桥隧"))</f>
        <v>一类桥隧</v>
      </c>
    </row>
    <row r="37" s="2" customFormat="true" ht="14.25" spans="1:8">
      <c r="A37" s="15"/>
      <c r="B37" s="17"/>
      <c r="C37" s="13" t="s">
        <v>214</v>
      </c>
      <c r="D37" s="21" t="s">
        <v>292</v>
      </c>
      <c r="E37" s="21" t="s">
        <v>294</v>
      </c>
      <c r="F37" s="43">
        <v>569</v>
      </c>
      <c r="G37" s="40"/>
      <c r="H37" s="13"/>
    </row>
    <row r="38" s="2" customFormat="true" ht="14.25" spans="1:8">
      <c r="A38" s="12">
        <v>18</v>
      </c>
      <c r="B38" s="14" t="s">
        <v>295</v>
      </c>
      <c r="C38" s="14" t="s">
        <v>211</v>
      </c>
      <c r="D38" s="20" t="s">
        <v>296</v>
      </c>
      <c r="E38" s="20" t="s">
        <v>297</v>
      </c>
      <c r="F38" s="43">
        <v>577</v>
      </c>
      <c r="G38" s="40">
        <f>(F38+F39)/2</f>
        <v>577</v>
      </c>
      <c r="H38" s="13" t="str">
        <f>IF(G38&lt;=1000,"一类桥隧",IF(G38&gt;3000,"三类桥隧","二类桥隧"))</f>
        <v>一类桥隧</v>
      </c>
    </row>
    <row r="39" s="2" customFormat="true" ht="14.25" spans="1:8">
      <c r="A39" s="15"/>
      <c r="B39" s="17"/>
      <c r="C39" s="13" t="s">
        <v>214</v>
      </c>
      <c r="D39" s="21" t="s">
        <v>296</v>
      </c>
      <c r="E39" s="21" t="s">
        <v>297</v>
      </c>
      <c r="F39" s="43">
        <v>577</v>
      </c>
      <c r="G39" s="40"/>
      <c r="H39" s="13"/>
    </row>
    <row r="40" s="2" customFormat="true" ht="14.25" spans="1:8">
      <c r="A40" s="12">
        <v>19</v>
      </c>
      <c r="B40" s="14" t="s">
        <v>298</v>
      </c>
      <c r="C40" s="14" t="s">
        <v>211</v>
      </c>
      <c r="D40" s="16" t="s">
        <v>299</v>
      </c>
      <c r="E40" s="16" t="s">
        <v>300</v>
      </c>
      <c r="F40" s="36">
        <v>649</v>
      </c>
      <c r="G40" s="40">
        <f>(F40+F41)/2</f>
        <v>649</v>
      </c>
      <c r="H40" s="13" t="str">
        <f>IF(G40&lt;=1000,"一类桥隧",IF(G40&gt;3000,"三类桥隧","二类桥隧"))</f>
        <v>一类桥隧</v>
      </c>
    </row>
    <row r="41" s="2" customFormat="true" ht="14.25" spans="1:8">
      <c r="A41" s="15"/>
      <c r="B41" s="17"/>
      <c r="C41" s="13" t="s">
        <v>214</v>
      </c>
      <c r="D41" s="16" t="s">
        <v>301</v>
      </c>
      <c r="E41" s="16" t="s">
        <v>302</v>
      </c>
      <c r="F41" s="36">
        <v>649</v>
      </c>
      <c r="G41" s="40"/>
      <c r="H41" s="13"/>
    </row>
    <row r="42" s="2" customFormat="true" ht="14.25" spans="1:8">
      <c r="A42" s="12">
        <v>20</v>
      </c>
      <c r="B42" s="13" t="s">
        <v>303</v>
      </c>
      <c r="C42" s="14" t="s">
        <v>211</v>
      </c>
      <c r="D42" s="13" t="s">
        <v>304</v>
      </c>
      <c r="E42" s="13" t="s">
        <v>305</v>
      </c>
      <c r="F42" s="32">
        <v>3749</v>
      </c>
      <c r="G42" s="40">
        <f>(F42+F43)/2</f>
        <v>3754.5</v>
      </c>
      <c r="H42" s="13" t="str">
        <f>IF(G42&lt;=1000,"一类桥隧",IF(G42&gt;3000,"三类桥隧","二类桥隧"))</f>
        <v>三类桥隧</v>
      </c>
    </row>
    <row r="43" s="2" customFormat="true" ht="14.25" spans="1:8">
      <c r="A43" s="15"/>
      <c r="B43" s="13"/>
      <c r="C43" s="13" t="s">
        <v>214</v>
      </c>
      <c r="D43" s="13" t="s">
        <v>306</v>
      </c>
      <c r="E43" s="13" t="s">
        <v>307</v>
      </c>
      <c r="F43" s="44">
        <v>3760</v>
      </c>
      <c r="G43" s="40"/>
      <c r="H43" s="13"/>
    </row>
    <row r="44" s="2" customFormat="true" ht="14.25" spans="1:8">
      <c r="A44" s="12">
        <v>21</v>
      </c>
      <c r="B44" s="14" t="s">
        <v>308</v>
      </c>
      <c r="C44" s="14" t="s">
        <v>211</v>
      </c>
      <c r="D44" s="16" t="s">
        <v>309</v>
      </c>
      <c r="E44" s="16" t="s">
        <v>310</v>
      </c>
      <c r="F44" s="41">
        <v>1064.10000000001</v>
      </c>
      <c r="G44" s="40">
        <f>(F44+F45)/2</f>
        <v>1064.10000000001</v>
      </c>
      <c r="H44" s="13" t="str">
        <f>IF(G44&lt;=1000,"一类桥隧",IF(G44&gt;3000,"三类桥隧","二类桥隧"))</f>
        <v>二类桥隧</v>
      </c>
    </row>
    <row r="45" s="2" customFormat="true" ht="14.25" spans="1:8">
      <c r="A45" s="15"/>
      <c r="B45" s="17"/>
      <c r="C45" s="13" t="s">
        <v>214</v>
      </c>
      <c r="D45" s="16" t="s">
        <v>311</v>
      </c>
      <c r="E45" s="16" t="s">
        <v>312</v>
      </c>
      <c r="F45" s="41">
        <v>1064.10000000001</v>
      </c>
      <c r="G45" s="40"/>
      <c r="H45" s="13"/>
    </row>
    <row r="46" s="2" customFormat="true" ht="14.25" spans="1:8">
      <c r="A46" s="12">
        <v>22</v>
      </c>
      <c r="B46" s="14" t="s">
        <v>313</v>
      </c>
      <c r="C46" s="14" t="s">
        <v>211</v>
      </c>
      <c r="D46" s="22" t="s">
        <v>314</v>
      </c>
      <c r="E46" s="22" t="s">
        <v>315</v>
      </c>
      <c r="F46" s="45">
        <v>689</v>
      </c>
      <c r="G46" s="40">
        <f>(F46+F47)/2</f>
        <v>649</v>
      </c>
      <c r="H46" s="13" t="str">
        <f>IF(G46&lt;=1000,"一类桥隧",IF(G46&gt;3000,"三类桥隧","二类桥隧"))</f>
        <v>一类桥隧</v>
      </c>
    </row>
    <row r="47" s="2" customFormat="true" ht="14.25" spans="1:8">
      <c r="A47" s="15"/>
      <c r="B47" s="17"/>
      <c r="C47" s="13" t="s">
        <v>214</v>
      </c>
      <c r="D47" s="22" t="s">
        <v>316</v>
      </c>
      <c r="E47" s="22" t="s">
        <v>317</v>
      </c>
      <c r="F47" s="45">
        <f>15*40+9</f>
        <v>609</v>
      </c>
      <c r="G47" s="40"/>
      <c r="H47" s="13"/>
    </row>
    <row r="48" s="2" customFormat="true" ht="14.25" spans="1:8">
      <c r="A48" s="12">
        <v>23</v>
      </c>
      <c r="B48" s="13" t="s">
        <v>318</v>
      </c>
      <c r="C48" s="14" t="s">
        <v>211</v>
      </c>
      <c r="D48" s="13" t="s">
        <v>319</v>
      </c>
      <c r="E48" s="13" t="s">
        <v>320</v>
      </c>
      <c r="F48" s="32">
        <v>1921</v>
      </c>
      <c r="G48" s="40">
        <f>(F48+F49)/2</f>
        <v>1925.5</v>
      </c>
      <c r="H48" s="13" t="str">
        <f>IF(G48&lt;=1000,"一类桥隧",IF(G48&gt;3000,"三类桥隧","二类桥隧"))</f>
        <v>二类桥隧</v>
      </c>
    </row>
    <row r="49" s="2" customFormat="true" ht="14.25" spans="1:8">
      <c r="A49" s="15"/>
      <c r="B49" s="13"/>
      <c r="C49" s="13" t="s">
        <v>214</v>
      </c>
      <c r="D49" s="13" t="s">
        <v>321</v>
      </c>
      <c r="E49" s="13" t="s">
        <v>322</v>
      </c>
      <c r="F49" s="32">
        <v>1930</v>
      </c>
      <c r="G49" s="40"/>
      <c r="H49" s="13"/>
    </row>
    <row r="50" s="2" customFormat="true" ht="14.25" spans="1:8">
      <c r="A50" s="12">
        <v>24</v>
      </c>
      <c r="B50" s="13" t="s">
        <v>323</v>
      </c>
      <c r="C50" s="14" t="s">
        <v>211</v>
      </c>
      <c r="D50" s="13" t="s">
        <v>324</v>
      </c>
      <c r="E50" s="13" t="s">
        <v>325</v>
      </c>
      <c r="F50" s="32">
        <v>3791</v>
      </c>
      <c r="G50" s="40">
        <f>(F50+F51)/2</f>
        <v>3800</v>
      </c>
      <c r="H50" s="13" t="str">
        <f>IF(G50&lt;=1000,"一类桥隧",IF(G50&gt;3000,"三类桥隧","二类桥隧"))</f>
        <v>三类桥隧</v>
      </c>
    </row>
    <row r="51" s="2" customFormat="true" ht="14.25" spans="1:8">
      <c r="A51" s="15"/>
      <c r="B51" s="13"/>
      <c r="C51" s="13" t="s">
        <v>214</v>
      </c>
      <c r="D51" s="13" t="s">
        <v>326</v>
      </c>
      <c r="E51" s="13" t="s">
        <v>327</v>
      </c>
      <c r="F51" s="32">
        <v>3809</v>
      </c>
      <c r="G51" s="40"/>
      <c r="H51" s="13"/>
    </row>
    <row r="52" s="2" customFormat="true" ht="14.25" spans="1:8">
      <c r="A52" s="12">
        <v>25</v>
      </c>
      <c r="B52" s="13" t="s">
        <v>328</v>
      </c>
      <c r="C52" s="14" t="s">
        <v>211</v>
      </c>
      <c r="D52" s="13" t="s">
        <v>329</v>
      </c>
      <c r="E52" s="13" t="s">
        <v>330</v>
      </c>
      <c r="F52" s="32">
        <v>4004</v>
      </c>
      <c r="G52" s="40">
        <f>(F52+F53)/2</f>
        <v>3999</v>
      </c>
      <c r="H52" s="13" t="str">
        <f>IF(G52&lt;=1000,"一类桥隧",IF(G52&gt;3000,"三类桥隧","二类桥隧"))</f>
        <v>三类桥隧</v>
      </c>
    </row>
    <row r="53" s="2" customFormat="true" ht="14.25" spans="1:8">
      <c r="A53" s="15"/>
      <c r="B53" s="13"/>
      <c r="C53" s="13" t="s">
        <v>214</v>
      </c>
      <c r="D53" s="13" t="s">
        <v>331</v>
      </c>
      <c r="E53" s="13" t="s">
        <v>332</v>
      </c>
      <c r="F53" s="32">
        <v>3994</v>
      </c>
      <c r="G53" s="40"/>
      <c r="H53" s="13"/>
    </row>
    <row r="54" s="2" customFormat="true" ht="20.1" customHeight="true" spans="1:8">
      <c r="A54" s="12">
        <v>26</v>
      </c>
      <c r="B54" s="23" t="s">
        <v>333</v>
      </c>
      <c r="C54" s="14" t="s">
        <v>211</v>
      </c>
      <c r="D54" s="22" t="s">
        <v>334</v>
      </c>
      <c r="E54" s="22" t="s">
        <v>335</v>
      </c>
      <c r="F54" s="46">
        <v>1258.35</v>
      </c>
      <c r="G54" s="40">
        <f>(F54+F55)/2</f>
        <v>1223.175</v>
      </c>
      <c r="H54" s="13" t="str">
        <f>IF(G54&lt;=1000,"一类桥隧",IF(G54&gt;3000,"三类桥隧","二类桥隧"))</f>
        <v>二类桥隧</v>
      </c>
    </row>
    <row r="55" s="2" customFormat="true" ht="14.25" spans="1:8">
      <c r="A55" s="15"/>
      <c r="B55" s="24"/>
      <c r="C55" s="13" t="s">
        <v>214</v>
      </c>
      <c r="D55" s="22" t="s">
        <v>336</v>
      </c>
      <c r="E55" s="22" t="s">
        <v>337</v>
      </c>
      <c r="F55" s="46">
        <v>1188</v>
      </c>
      <c r="G55" s="40"/>
      <c r="H55" s="13"/>
    </row>
    <row r="56" s="2" customFormat="true" ht="14.25" spans="1:8">
      <c r="A56" s="12">
        <v>27</v>
      </c>
      <c r="B56" s="13" t="s">
        <v>338</v>
      </c>
      <c r="C56" s="14" t="s">
        <v>211</v>
      </c>
      <c r="D56" s="13" t="s">
        <v>339</v>
      </c>
      <c r="E56" s="13" t="s">
        <v>340</v>
      </c>
      <c r="F56" s="32">
        <v>580</v>
      </c>
      <c r="G56" s="40">
        <f>(F56+F57)/2</f>
        <v>565</v>
      </c>
      <c r="H56" s="13" t="str">
        <f>IF(G56&lt;=1000,"一类桥隧",IF(G56&gt;3000,"三类桥隧","二类桥隧"))</f>
        <v>一类桥隧</v>
      </c>
    </row>
    <row r="57" s="2" customFormat="true" ht="14.25" spans="1:8">
      <c r="A57" s="15"/>
      <c r="B57" s="13"/>
      <c r="C57" s="13" t="s">
        <v>214</v>
      </c>
      <c r="D57" s="13" t="s">
        <v>341</v>
      </c>
      <c r="E57" s="13" t="s">
        <v>342</v>
      </c>
      <c r="F57" s="32">
        <v>550</v>
      </c>
      <c r="G57" s="40"/>
      <c r="H57" s="13"/>
    </row>
    <row r="58" s="2" customFormat="true" ht="14.25" spans="1:8">
      <c r="A58" s="12">
        <v>28</v>
      </c>
      <c r="B58" s="13" t="s">
        <v>343</v>
      </c>
      <c r="C58" s="14" t="s">
        <v>211</v>
      </c>
      <c r="D58" s="13" t="s">
        <v>344</v>
      </c>
      <c r="E58" s="13" t="s">
        <v>345</v>
      </c>
      <c r="F58" s="32">
        <v>2697</v>
      </c>
      <c r="G58" s="40">
        <f>(F58+F59)/2</f>
        <v>2699.5</v>
      </c>
      <c r="H58" s="13" t="str">
        <f>IF(G58&lt;=1000,"一类桥隧",IF(G58&gt;3000,"三类桥隧","二类桥隧"))</f>
        <v>二类桥隧</v>
      </c>
    </row>
    <row r="59" s="2" customFormat="true" ht="14.25" spans="1:8">
      <c r="A59" s="15"/>
      <c r="B59" s="13"/>
      <c r="C59" s="13" t="s">
        <v>214</v>
      </c>
      <c r="D59" s="13" t="s">
        <v>346</v>
      </c>
      <c r="E59" s="13" t="s">
        <v>347</v>
      </c>
      <c r="F59" s="32">
        <v>2702</v>
      </c>
      <c r="G59" s="40"/>
      <c r="H59" s="13"/>
    </row>
    <row r="60" s="2" customFormat="true" ht="14.25" spans="1:8">
      <c r="A60" s="25">
        <v>29</v>
      </c>
      <c r="B60" s="23" t="s">
        <v>348</v>
      </c>
      <c r="C60" s="14" t="s">
        <v>211</v>
      </c>
      <c r="D60" s="22" t="s">
        <v>349</v>
      </c>
      <c r="E60" s="22" t="s">
        <v>350</v>
      </c>
      <c r="F60" s="46">
        <v>1687.02</v>
      </c>
      <c r="G60" s="33">
        <f>((F60+F61)+F62)/2</f>
        <v>2488.53</v>
      </c>
      <c r="H60" s="40" t="str">
        <f>IF(G60&lt;=1000,"一类桥隧",IF(G60&gt;3000,"三类桥隧","二类桥隧"))</f>
        <v>二类桥隧</v>
      </c>
    </row>
    <row r="61" s="2" customFormat="true" ht="14.25" spans="1:8">
      <c r="A61" s="25"/>
      <c r="B61" s="26"/>
      <c r="C61" s="14" t="s">
        <v>211</v>
      </c>
      <c r="D61" s="22" t="s">
        <v>351</v>
      </c>
      <c r="E61" s="22" t="s">
        <v>352</v>
      </c>
      <c r="F61" s="46">
        <v>804.02</v>
      </c>
      <c r="G61" s="34"/>
      <c r="H61" s="40"/>
    </row>
    <row r="62" s="2" customFormat="true" ht="14.25" spans="1:8">
      <c r="A62" s="25"/>
      <c r="B62" s="24"/>
      <c r="C62" s="13" t="s">
        <v>214</v>
      </c>
      <c r="D62" s="22" t="s">
        <v>353</v>
      </c>
      <c r="E62" s="22" t="s">
        <v>354</v>
      </c>
      <c r="F62" s="46">
        <v>2486.02</v>
      </c>
      <c r="G62" s="34"/>
      <c r="H62" s="40"/>
    </row>
    <row r="63" s="2" customFormat="true" ht="14.25" spans="1:8">
      <c r="A63" s="12">
        <v>30</v>
      </c>
      <c r="B63" s="13" t="s">
        <v>355</v>
      </c>
      <c r="C63" s="14" t="s">
        <v>211</v>
      </c>
      <c r="D63" s="13" t="s">
        <v>356</v>
      </c>
      <c r="E63" s="13" t="s">
        <v>357</v>
      </c>
      <c r="F63" s="32">
        <v>3824</v>
      </c>
      <c r="G63" s="40">
        <f>(F63+F64)/2</f>
        <v>3827.5</v>
      </c>
      <c r="H63" s="13" t="str">
        <f>IF(G63&lt;=1000,"一类桥隧",IF(G63&gt;3000,"三类桥隧","二类桥隧"))</f>
        <v>三类桥隧</v>
      </c>
    </row>
    <row r="64" s="2" customFormat="true" ht="14.25" spans="1:8">
      <c r="A64" s="15"/>
      <c r="B64" s="13"/>
      <c r="C64" s="13" t="s">
        <v>214</v>
      </c>
      <c r="D64" s="13" t="s">
        <v>358</v>
      </c>
      <c r="E64" s="13" t="s">
        <v>359</v>
      </c>
      <c r="F64" s="32">
        <v>3831</v>
      </c>
      <c r="G64" s="40"/>
      <c r="H64" s="13"/>
    </row>
    <row r="65" s="2" customFormat="true" ht="14.25" spans="1:8">
      <c r="A65" s="12">
        <v>31</v>
      </c>
      <c r="B65" s="14" t="s">
        <v>360</v>
      </c>
      <c r="C65" s="14" t="s">
        <v>211</v>
      </c>
      <c r="D65" s="22" t="s">
        <v>361</v>
      </c>
      <c r="E65" s="22" t="s">
        <v>362</v>
      </c>
      <c r="F65" s="45">
        <v>1152</v>
      </c>
      <c r="G65" s="40">
        <f>(F65+F66)/2</f>
        <v>1152.25</v>
      </c>
      <c r="H65" s="13" t="str">
        <f>IF(G65&lt;=1000,"一类桥隧",IF(G65&gt;3000,"三类桥隧","二类桥隧"))</f>
        <v>二类桥隧</v>
      </c>
    </row>
    <row r="66" s="2" customFormat="true" ht="14.25" spans="1:8">
      <c r="A66" s="15"/>
      <c r="B66" s="17"/>
      <c r="C66" s="13" t="s">
        <v>214</v>
      </c>
      <c r="D66" s="22" t="s">
        <v>363</v>
      </c>
      <c r="E66" s="22" t="s">
        <v>364</v>
      </c>
      <c r="F66" s="49">
        <v>1152.5</v>
      </c>
      <c r="G66" s="40"/>
      <c r="H66" s="13"/>
    </row>
    <row r="67" s="2" customFormat="true" ht="14.25" spans="1:8">
      <c r="A67" s="12">
        <v>32</v>
      </c>
      <c r="B67" s="14" t="s">
        <v>365</v>
      </c>
      <c r="C67" s="14" t="s">
        <v>211</v>
      </c>
      <c r="D67" s="22" t="s">
        <v>366</v>
      </c>
      <c r="E67" s="22" t="s">
        <v>367</v>
      </c>
      <c r="F67" s="45">
        <v>657</v>
      </c>
      <c r="G67" s="40">
        <f>(F67+F68)/2</f>
        <v>657</v>
      </c>
      <c r="H67" s="13" t="str">
        <f>IF(G67&lt;=1000,"一类桥隧",IF(G67&gt;3000,"三类桥隧","二类桥隧"))</f>
        <v>一类桥隧</v>
      </c>
    </row>
    <row r="68" s="2" customFormat="true" ht="14.25" spans="1:8">
      <c r="A68" s="15"/>
      <c r="B68" s="17"/>
      <c r="C68" s="13" t="s">
        <v>214</v>
      </c>
      <c r="D68" s="22" t="s">
        <v>368</v>
      </c>
      <c r="E68" s="22" t="s">
        <v>369</v>
      </c>
      <c r="F68" s="45">
        <v>657</v>
      </c>
      <c r="G68" s="40"/>
      <c r="H68" s="13"/>
    </row>
    <row r="69" s="2" customFormat="true" ht="14.25" spans="1:8">
      <c r="A69" s="12">
        <v>33</v>
      </c>
      <c r="B69" s="13" t="s">
        <v>370</v>
      </c>
      <c r="C69" s="14" t="s">
        <v>211</v>
      </c>
      <c r="D69" s="13" t="s">
        <v>371</v>
      </c>
      <c r="E69" s="13" t="s">
        <v>372</v>
      </c>
      <c r="F69" s="32">
        <v>765</v>
      </c>
      <c r="G69" s="40">
        <f>(F69+F70)/2</f>
        <v>762</v>
      </c>
      <c r="H69" s="13" t="str">
        <f>IF(G69&lt;=1000,"一类桥隧",IF(G69&gt;3000,"三类桥隧","二类桥隧"))</f>
        <v>一类桥隧</v>
      </c>
    </row>
    <row r="70" s="2" customFormat="true" ht="14.25" spans="1:8">
      <c r="A70" s="15"/>
      <c r="B70" s="13"/>
      <c r="C70" s="13" t="s">
        <v>214</v>
      </c>
      <c r="D70" s="13" t="s">
        <v>373</v>
      </c>
      <c r="E70" s="13" t="s">
        <v>374</v>
      </c>
      <c r="F70" s="32">
        <v>759</v>
      </c>
      <c r="G70" s="40"/>
      <c r="H70" s="13"/>
    </row>
    <row r="71" s="2" customFormat="true" ht="14.25" spans="1:8">
      <c r="A71" s="12">
        <v>34</v>
      </c>
      <c r="B71" s="13" t="s">
        <v>375</v>
      </c>
      <c r="C71" s="14" t="s">
        <v>211</v>
      </c>
      <c r="D71" s="13" t="s">
        <v>376</v>
      </c>
      <c r="E71" s="13" t="s">
        <v>377</v>
      </c>
      <c r="F71" s="32">
        <v>1203</v>
      </c>
      <c r="G71" s="40">
        <f>(F71+F72)/2</f>
        <v>1216.5</v>
      </c>
      <c r="H71" s="13" t="str">
        <f>IF(G71&lt;=1000,"一类桥隧",IF(G71&gt;3000,"三类桥隧","二类桥隧"))</f>
        <v>二类桥隧</v>
      </c>
    </row>
    <row r="72" s="2" customFormat="true" ht="14.25" spans="1:8">
      <c r="A72" s="15"/>
      <c r="B72" s="13"/>
      <c r="C72" s="13" t="s">
        <v>214</v>
      </c>
      <c r="D72" s="13" t="s">
        <v>378</v>
      </c>
      <c r="E72" s="13" t="s">
        <v>379</v>
      </c>
      <c r="F72" s="32">
        <v>1230</v>
      </c>
      <c r="G72" s="40"/>
      <c r="H72" s="13"/>
    </row>
    <row r="73" s="2" customFormat="true" ht="14.25" spans="1:8">
      <c r="A73" s="12">
        <v>35</v>
      </c>
      <c r="B73" s="14" t="s">
        <v>380</v>
      </c>
      <c r="C73" s="14" t="s">
        <v>211</v>
      </c>
      <c r="D73" s="22" t="s">
        <v>381</v>
      </c>
      <c r="E73" s="22" t="s">
        <v>382</v>
      </c>
      <c r="F73" s="49">
        <f>18*40+9</f>
        <v>729</v>
      </c>
      <c r="G73" s="40">
        <f>(F73+F74)/2</f>
        <v>704.75</v>
      </c>
      <c r="H73" s="13" t="str">
        <f>IF(G73&lt;=1000,"一类桥隧",IF(G73&gt;3000,"三类桥隧","二类桥隧"))</f>
        <v>一类桥隧</v>
      </c>
    </row>
    <row r="74" s="2" customFormat="true" ht="14.25" spans="1:8">
      <c r="A74" s="15"/>
      <c r="B74" s="17"/>
      <c r="C74" s="13" t="s">
        <v>214</v>
      </c>
      <c r="D74" s="22" t="s">
        <v>383</v>
      </c>
      <c r="E74" s="22" t="s">
        <v>384</v>
      </c>
      <c r="F74" s="49">
        <f>17*39.5+9</f>
        <v>680.5</v>
      </c>
      <c r="G74" s="40"/>
      <c r="H74" s="13"/>
    </row>
    <row r="75" s="2" customFormat="true" ht="14.25" spans="1:8">
      <c r="A75" s="12">
        <v>36</v>
      </c>
      <c r="B75" s="13" t="s">
        <v>385</v>
      </c>
      <c r="C75" s="14" t="s">
        <v>211</v>
      </c>
      <c r="D75" s="13" t="s">
        <v>386</v>
      </c>
      <c r="E75" s="13" t="s">
        <v>387</v>
      </c>
      <c r="F75" s="32">
        <v>2891</v>
      </c>
      <c r="G75" s="40">
        <f>(F75+F76)/2</f>
        <v>2879</v>
      </c>
      <c r="H75" s="13" t="str">
        <f>IF(G75&lt;=1000,"一类桥隧",IF(G75&gt;3000,"三类桥隧","二类桥隧"))</f>
        <v>二类桥隧</v>
      </c>
    </row>
    <row r="76" s="2" customFormat="true" ht="14.25" spans="1:8">
      <c r="A76" s="15"/>
      <c r="B76" s="13"/>
      <c r="C76" s="13" t="s">
        <v>214</v>
      </c>
      <c r="D76" s="13" t="s">
        <v>388</v>
      </c>
      <c r="E76" s="13" t="s">
        <v>389</v>
      </c>
      <c r="F76" s="32">
        <v>2867</v>
      </c>
      <c r="G76" s="40"/>
      <c r="H76" s="13"/>
    </row>
    <row r="77" s="2" customFormat="true" ht="14.25" spans="1:8">
      <c r="A77" s="12">
        <v>37</v>
      </c>
      <c r="B77" s="13" t="s">
        <v>390</v>
      </c>
      <c r="C77" s="14" t="s">
        <v>211</v>
      </c>
      <c r="D77" s="13" t="s">
        <v>391</v>
      </c>
      <c r="E77" s="13" t="s">
        <v>392</v>
      </c>
      <c r="F77" s="32">
        <v>1509</v>
      </c>
      <c r="G77" s="40">
        <f>(F77+F78)/2</f>
        <v>1500</v>
      </c>
      <c r="H77" s="13" t="str">
        <f>IF(G77&lt;=1000,"一类桥隧",IF(G77&gt;3000,"三类桥隧","二类桥隧"))</f>
        <v>二类桥隧</v>
      </c>
    </row>
    <row r="78" s="2" customFormat="true" ht="14.25" spans="1:8">
      <c r="A78" s="15"/>
      <c r="B78" s="13"/>
      <c r="C78" s="13" t="s">
        <v>214</v>
      </c>
      <c r="D78" s="13" t="s">
        <v>393</v>
      </c>
      <c r="E78" s="13" t="s">
        <v>394</v>
      </c>
      <c r="F78" s="32">
        <v>1491</v>
      </c>
      <c r="G78" s="40"/>
      <c r="H78" s="13"/>
    </row>
    <row r="79" s="2" customFormat="true" ht="14.25" spans="1:8">
      <c r="A79" s="12">
        <v>38</v>
      </c>
      <c r="B79" s="14" t="s">
        <v>395</v>
      </c>
      <c r="C79" s="14" t="s">
        <v>211</v>
      </c>
      <c r="D79" s="22" t="s">
        <v>396</v>
      </c>
      <c r="E79" s="22" t="s">
        <v>397</v>
      </c>
      <c r="F79" s="50">
        <v>569</v>
      </c>
      <c r="G79" s="40">
        <f>(F79+F80)/2</f>
        <v>569</v>
      </c>
      <c r="H79" s="13" t="str">
        <f>IF(G79&lt;=1000,"一类桥隧",IF(G79&gt;3000,"三类桥隧","二类桥隧"))</f>
        <v>一类桥隧</v>
      </c>
    </row>
    <row r="80" s="2" customFormat="true" ht="14.25" spans="1:8">
      <c r="A80" s="15"/>
      <c r="B80" s="17"/>
      <c r="C80" s="13" t="s">
        <v>214</v>
      </c>
      <c r="D80" s="22" t="s">
        <v>398</v>
      </c>
      <c r="E80" s="22" t="s">
        <v>399</v>
      </c>
      <c r="F80" s="50">
        <v>569</v>
      </c>
      <c r="G80" s="40"/>
      <c r="H80" s="13"/>
    </row>
    <row r="81" s="2" customFormat="true" ht="14.25" spans="1:8">
      <c r="A81" s="12">
        <v>39</v>
      </c>
      <c r="B81" s="13" t="s">
        <v>400</v>
      </c>
      <c r="C81" s="14" t="s">
        <v>211</v>
      </c>
      <c r="D81" s="13" t="s">
        <v>401</v>
      </c>
      <c r="E81" s="13" t="s">
        <v>402</v>
      </c>
      <c r="F81" s="32">
        <v>6297</v>
      </c>
      <c r="G81" s="40">
        <f>(F81+F82)/2</f>
        <v>6311</v>
      </c>
      <c r="H81" s="13" t="str">
        <f>IF(G81&lt;=1000,"一类桥隧",IF(G81&gt;3000,"三类桥隧","二类桥隧"))</f>
        <v>三类桥隧</v>
      </c>
    </row>
    <row r="82" s="2" customFormat="true" ht="14.25" spans="1:8">
      <c r="A82" s="15"/>
      <c r="B82" s="13"/>
      <c r="C82" s="13" t="s">
        <v>214</v>
      </c>
      <c r="D82" s="13" t="s">
        <v>403</v>
      </c>
      <c r="E82" s="13" t="s">
        <v>404</v>
      </c>
      <c r="F82" s="32">
        <v>6325</v>
      </c>
      <c r="G82" s="40"/>
      <c r="H82" s="13"/>
    </row>
    <row r="83" s="2" customFormat="true" ht="14.25" spans="1:8">
      <c r="A83" s="12">
        <v>40</v>
      </c>
      <c r="B83" s="13" t="s">
        <v>405</v>
      </c>
      <c r="C83" s="14" t="s">
        <v>211</v>
      </c>
      <c r="D83" s="13" t="s">
        <v>406</v>
      </c>
      <c r="E83" s="13" t="s">
        <v>407</v>
      </c>
      <c r="F83" s="32">
        <v>1184</v>
      </c>
      <c r="G83" s="40">
        <f>(F83+F84)/2</f>
        <v>1192.5</v>
      </c>
      <c r="H83" s="13" t="str">
        <f>IF(G83&lt;=1000,"一类桥隧",IF(G83&gt;3000,"三类桥隧","二类桥隧"))</f>
        <v>二类桥隧</v>
      </c>
    </row>
    <row r="84" s="2" customFormat="true" ht="14.25" spans="1:8">
      <c r="A84" s="15"/>
      <c r="B84" s="13"/>
      <c r="C84" s="13" t="s">
        <v>214</v>
      </c>
      <c r="D84" s="13" t="s">
        <v>408</v>
      </c>
      <c r="E84" s="13" t="s">
        <v>409</v>
      </c>
      <c r="F84" s="32">
        <v>1201</v>
      </c>
      <c r="G84" s="40"/>
      <c r="H84" s="13"/>
    </row>
    <row r="85" s="2" customFormat="true" ht="14.25" spans="1:8">
      <c r="A85" s="12">
        <v>41</v>
      </c>
      <c r="B85" s="14" t="s">
        <v>410</v>
      </c>
      <c r="C85" s="14" t="s">
        <v>211</v>
      </c>
      <c r="D85" s="22" t="s">
        <v>411</v>
      </c>
      <c r="E85" s="22" t="s">
        <v>412</v>
      </c>
      <c r="F85" s="49">
        <f>3*40.4+(65+120+65)+5*40.4+9</f>
        <v>582.2</v>
      </c>
      <c r="G85" s="40">
        <f>(F85+F86)/2</f>
        <v>622.6</v>
      </c>
      <c r="H85" s="13" t="str">
        <f>IF(G85&lt;=1000,"一类桥隧",IF(G85&gt;3000,"三类桥隧","二类桥隧"))</f>
        <v>一类桥隧</v>
      </c>
    </row>
    <row r="86" s="2" customFormat="true" ht="14.25" spans="1:8">
      <c r="A86" s="15"/>
      <c r="B86" s="17"/>
      <c r="C86" s="13" t="s">
        <v>214</v>
      </c>
      <c r="D86" s="22" t="s">
        <v>413</v>
      </c>
      <c r="E86" s="22" t="s">
        <v>414</v>
      </c>
      <c r="F86" s="49">
        <f>5*40.4+(65+120+65)+5*40.4+9</f>
        <v>663</v>
      </c>
      <c r="G86" s="40"/>
      <c r="H86" s="13"/>
    </row>
    <row r="87" s="2" customFormat="true" ht="14.25" spans="1:8">
      <c r="A87" s="12">
        <v>42</v>
      </c>
      <c r="B87" s="14" t="s">
        <v>415</v>
      </c>
      <c r="C87" s="14" t="s">
        <v>211</v>
      </c>
      <c r="D87" s="22" t="s">
        <v>416</v>
      </c>
      <c r="E87" s="22" t="s">
        <v>417</v>
      </c>
      <c r="F87" s="45">
        <v>529</v>
      </c>
      <c r="G87" s="40">
        <f>(F87+F88)/2</f>
        <v>529</v>
      </c>
      <c r="H87" s="13" t="str">
        <f>IF(G87&lt;=1000,"一类桥隧",IF(G87&gt;3000,"三类桥隧","二类桥隧"))</f>
        <v>一类桥隧</v>
      </c>
    </row>
    <row r="88" s="2" customFormat="true" ht="14.25" spans="1:8">
      <c r="A88" s="15"/>
      <c r="B88" s="17"/>
      <c r="C88" s="13" t="s">
        <v>214</v>
      </c>
      <c r="D88" s="22" t="s">
        <v>416</v>
      </c>
      <c r="E88" s="22" t="s">
        <v>417</v>
      </c>
      <c r="F88" s="45">
        <v>529</v>
      </c>
      <c r="G88" s="40"/>
      <c r="H88" s="13"/>
    </row>
    <row r="89" s="2" customFormat="true" ht="14.25" spans="1:8">
      <c r="A89" s="12">
        <v>43</v>
      </c>
      <c r="B89" s="47" t="s">
        <v>418</v>
      </c>
      <c r="C89" s="14" t="s">
        <v>211</v>
      </c>
      <c r="D89" s="13" t="s">
        <v>419</v>
      </c>
      <c r="E89" s="13" t="s">
        <v>420</v>
      </c>
      <c r="F89" s="45">
        <v>779</v>
      </c>
      <c r="G89" s="40">
        <f>(F89+F90)/2</f>
        <v>759</v>
      </c>
      <c r="H89" s="13" t="str">
        <f>IF(G89&lt;=1000,"一类桥隧",IF(G89&gt;3000,"三类桥隧","二类桥隧"))</f>
        <v>一类桥隧</v>
      </c>
    </row>
    <row r="90" s="2" customFormat="true" ht="14.25" spans="1:8">
      <c r="A90" s="15"/>
      <c r="B90" s="17"/>
      <c r="C90" s="13" t="s">
        <v>214</v>
      </c>
      <c r="D90" s="13" t="s">
        <v>421</v>
      </c>
      <c r="E90" s="13" t="s">
        <v>422</v>
      </c>
      <c r="F90" s="45">
        <v>739</v>
      </c>
      <c r="G90" s="40"/>
      <c r="H90" s="13"/>
    </row>
    <row r="91" ht="14.25" customHeight="true" spans="1:8">
      <c r="A91" s="48" t="s">
        <v>423</v>
      </c>
      <c r="B91" s="48"/>
      <c r="C91" s="48"/>
      <c r="D91" s="48"/>
      <c r="E91" s="48"/>
      <c r="F91" s="51"/>
      <c r="G91" s="52"/>
      <c r="H91" s="48"/>
    </row>
    <row r="92" spans="1:8">
      <c r="A92" s="48"/>
      <c r="B92" s="48"/>
      <c r="C92" s="48"/>
      <c r="D92" s="48"/>
      <c r="E92" s="48"/>
      <c r="F92" s="51"/>
      <c r="G92" s="52"/>
      <c r="H92" s="48"/>
    </row>
    <row r="93" spans="1:8">
      <c r="A93" s="48"/>
      <c r="B93" s="48"/>
      <c r="C93" s="48"/>
      <c r="D93" s="48"/>
      <c r="E93" s="48"/>
      <c r="F93" s="51"/>
      <c r="G93" s="52"/>
      <c r="H93" s="48"/>
    </row>
  </sheetData>
  <autoFilter ref="A3:H93">
    <extLst/>
  </autoFilter>
  <mergeCells count="175">
    <mergeCell ref="A2:H2"/>
    <mergeCell ref="D3:E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89:G90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2"/>
    <mergeCell ref="H63:H64"/>
    <mergeCell ref="H65:H66"/>
    <mergeCell ref="H67:H68"/>
    <mergeCell ref="H69:H70"/>
    <mergeCell ref="H71:H72"/>
    <mergeCell ref="H73:H74"/>
    <mergeCell ref="H75:H76"/>
    <mergeCell ref="H77:H78"/>
    <mergeCell ref="H79:H80"/>
    <mergeCell ref="H81:H82"/>
    <mergeCell ref="H83:H84"/>
    <mergeCell ref="H85:H86"/>
    <mergeCell ref="H87:H88"/>
    <mergeCell ref="H89:H90"/>
    <mergeCell ref="A91:H93"/>
  </mergeCells>
  <printOptions horizontalCentered="true"/>
  <pageMargins left="0.708333333333333" right="0.708333333333333" top="0.314583333333333" bottom="0.393055555555556" header="0.314583333333333" footer="0.550694444444444"/>
  <pageSetup paperSize="9" scale="9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南天路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黎裕华</cp:lastModifiedBy>
  <dcterms:created xsi:type="dcterms:W3CDTF">1996-12-17T09:32:00Z</dcterms:created>
  <cp:lastPrinted>2022-10-28T10:43:00Z</cp:lastPrinted>
  <dcterms:modified xsi:type="dcterms:W3CDTF">2022-11-02T16:04:01Z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KSORubyTemplateID">
    <vt:lpwstr>11</vt:lpwstr>
  </property>
  <property fmtid="{D5CDD505-2E9C-101B-9397-08002B2CF9AE}" pid="4" name="ICV">
    <vt:lpwstr>8C9E58E890A846978C54143DD5A72F9E</vt:lpwstr>
  </property>
  <property fmtid="{D5CDD505-2E9C-101B-9397-08002B2CF9AE}" pid="5" name="KSOReadingLayout">
    <vt:bool>true</vt:bool>
  </property>
</Properties>
</file>